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KerliK\Desktop\"/>
    </mc:Choice>
  </mc:AlternateContent>
  <xr:revisionPtr revIDLastSave="0" documentId="13_ncr:1_{D0C2A6E1-0AC6-422A-8C21-847A823A66C7}" xr6:coauthVersionLast="47" xr6:coauthVersionMax="47" xr10:uidLastSave="{00000000-0000-0000-0000-000000000000}"/>
  <bookViews>
    <workbookView xWindow="-110" yWindow="-110" windowWidth="19420" windowHeight="11620" xr2:uid="{B7BE4D43-C2C9-486A-B5DA-0B1BA9FA9E21}"/>
  </bookViews>
  <sheets>
    <sheet name="Lisa 6.1 Lisa 1 Parendustööd" sheetId="14" r:id="rId1"/>
    <sheet name="Lisa 6.1. Lisa 2 Sisustus" sheetId="15" r:id="rId2"/>
  </sheets>
  <definedNames>
    <definedName name="_30_Ülekantavad_vahendid">#REF!</definedName>
    <definedName name="Aadress">#REF!</definedName>
    <definedName name="aadress_asukoha_analüüs">#REF!</definedName>
    <definedName name="aadress_asukohahinnang">#REF!</definedName>
    <definedName name="aasta">#REF!</definedName>
    <definedName name="aeg">OFFSET(#REF!,0,#REF!,1,#REF!)</definedName>
    <definedName name="alge">OFFSET(#REF!,0,#REF!,1,#REF!)</definedName>
    <definedName name="Algus_veerg">#REF!</definedName>
    <definedName name="ALL">#REF!</definedName>
    <definedName name="andmed">#REF!</definedName>
    <definedName name="andmed_kogemus">#REF!</definedName>
    <definedName name="andmed_ruumide_sobivus">#REF!</definedName>
    <definedName name="bilanss">#REF!</definedName>
    <definedName name="brutopind">#REF!</definedName>
    <definedName name="disk.määr">#REF!</definedName>
    <definedName name="eel_1">OFFSET(#REF!,1,0,1,#REF!)</definedName>
    <definedName name="eel_2">OFFSET(#REF!,30,0,1,#REF!)</definedName>
    <definedName name="eel_3">OFFSET(#REF!,60,0,1,#REF!)</definedName>
    <definedName name="eel_4">OFFSET(#REF!,88,0,1,#REF!)</definedName>
    <definedName name="eelarve">#REF!</definedName>
    <definedName name="eelarve_kokku">#REF!</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haldur">#REF!</definedName>
    <definedName name="HEA">#REF!</definedName>
    <definedName name="HEB">#REF!</definedName>
    <definedName name="hind">#REF!</definedName>
    <definedName name="hinnang_asukoha_analüüs">#REF!</definedName>
    <definedName name="hüvitamine">#REF!</definedName>
    <definedName name="IPE">#REF!</definedName>
    <definedName name="Jum_osa">#REF!</definedName>
    <definedName name="karkass">#REF!</definedName>
    <definedName name="karkassilisa">#REF!</definedName>
    <definedName name="katus">#REF!</definedName>
    <definedName name="kehtiv_IRR">#REF!</definedName>
    <definedName name="kestvus">#REF!</definedName>
    <definedName name="kestvus2">#REF!</definedName>
    <definedName name="Kinnistu">#REF!</definedName>
    <definedName name="Kinnistud">#REF!</definedName>
    <definedName name="kipsilisa">#REF!</definedName>
    <definedName name="kipsvaheseinad">#REF!</definedName>
    <definedName name="kogu_eelarve_ületamine">#REF!</definedName>
    <definedName name="kood">#REF!</definedName>
    <definedName name="kor_1">OFFSET(#REF!,0,#REF!,1,#REF!)</definedName>
    <definedName name="kor_2">OFFSET(#REF!,0,#REF!,1,#REF!)</definedName>
    <definedName name="kor_3">OFFSET(#REF!,0,#REF!,1,#REF!)</definedName>
    <definedName name="kor_4">OFFSET(#REF!,0,#REF!,1,#REF!)</definedName>
    <definedName name="kor_5">OFFSET(#REF!,0,#REF!,1,#REF!)</definedName>
    <definedName name="kor_6">OFFSET(#REF!,0,#REF!,1,#REF!)</definedName>
    <definedName name="Kuupäev">#REF!</definedName>
    <definedName name="liik">#REF!</definedName>
    <definedName name="LISA">#REF!</definedName>
    <definedName name="lisakatuslagi">#REF!</definedName>
    <definedName name="ltasu">#REF!</definedName>
    <definedName name="Maksumus">#REF!</definedName>
    <definedName name="maksuvaba">#REF!</definedName>
    <definedName name="max.parkimiskoha_maksumus">#REF!</definedName>
    <definedName name="minist">#REF!</definedName>
    <definedName name="mullatööd">#REF!</definedName>
    <definedName name="nelikanttoru">#REF!</definedName>
    <definedName name="nelikanttoru150">#REF!</definedName>
    <definedName name="nelikanttoru30">#REF!</definedName>
    <definedName name="netopind">#REF!</definedName>
    <definedName name="Number">#REF!</definedName>
    <definedName name="objekt">#REF!</definedName>
    <definedName name="objekt_ruumide_sobivus">#REF!</definedName>
    <definedName name="objekti_aadress">#REF!</definedName>
    <definedName name="pakkujad_kogemus">#REF!</definedName>
    <definedName name="paneelsein">#REF!</definedName>
    <definedName name="paneelsein3">#REF!</definedName>
    <definedName name="pealkirjad">#REF!</definedName>
    <definedName name="pealkirjad_kogemus">#REF!</definedName>
    <definedName name="pealkirjad_ruumide_sobivus">#REF!</definedName>
    <definedName name="Periood">#REF!</definedName>
    <definedName name="piirkond">#REF!</definedName>
    <definedName name="plekkkatus">#REF!</definedName>
    <definedName name="plekksein">#REF!</definedName>
    <definedName name="pr_list">OFFSET(#REF!,0,0,#REF!-4,1)</definedName>
    <definedName name="pr_reg">OFFSET(#REF!,0,0,#REF!+1,1)</definedName>
    <definedName name="pro_1">OFFSET(#REF!,2,0,1,#REF!)</definedName>
    <definedName name="pro_2">OFFSET(#REF!,31,0,1,#REF!)</definedName>
    <definedName name="pro_3">OFFSET(#REF!,61,0,1,#REF!)</definedName>
    <definedName name="pro_4">OFFSET(#REF!,89,0,1,#REF!)</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rotsent">#REF!</definedName>
    <definedName name="punktid_asukohahinnang">#REF!</definedName>
    <definedName name="põrand">#REF!</definedName>
    <definedName name="Rahastusallikad">#REF!</definedName>
    <definedName name="Reserv">#REF!</definedName>
    <definedName name="ryytelkond">#REF!</definedName>
    <definedName name="sdfds">#REF!</definedName>
    <definedName name="seinad">#REF!</definedName>
    <definedName name="seintelisa">#REF!</definedName>
    <definedName name="siseviimistlus">#REF!</definedName>
    <definedName name="sissevool">#REF!</definedName>
    <definedName name="sisu">#REF!</definedName>
    <definedName name="SOTS">#REF!</definedName>
    <definedName name="suletud_netopind">#REF!</definedName>
    <definedName name="suurim_eelarverea_yletamine">#REF!</definedName>
    <definedName name="Tabel">#REF!</definedName>
    <definedName name="tala">#REF!</definedName>
    <definedName name="TASU">#REF!</definedName>
    <definedName name="teg">OFFSET(#REF!,0,#REF!,1,#REF!)</definedName>
    <definedName name="teg_1">OFFSET(#REF!,0,0,1,#REF!)</definedName>
    <definedName name="teg_2">OFFSET(#REF!,29,0,1,#REF!)</definedName>
    <definedName name="teg_3">OFFSET(#REF!,59,0,1,#REF!)</definedName>
    <definedName name="teg_4">OFFSET(#REF!,87,0,1,#REF!)</definedName>
    <definedName name="Tehnoloog">#REF!</definedName>
    <definedName name="Tellija">#REF!</definedName>
    <definedName name="tellisseinad">#REF!</definedName>
    <definedName name="terastalad">#REF!</definedName>
    <definedName name="Toode">#REF!</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106" i="15" l="1"/>
  <c r="BP106" i="15"/>
  <c r="BO106" i="15"/>
  <c r="BN106" i="15"/>
  <c r="BM106" i="15"/>
  <c r="BL106" i="15"/>
  <c r="BK106" i="15"/>
  <c r="BJ106" i="15"/>
  <c r="BI106" i="15"/>
  <c r="BH106" i="15"/>
  <c r="BG106" i="15"/>
  <c r="BF106" i="15"/>
  <c r="BE106" i="15"/>
  <c r="BD106" i="15"/>
  <c r="BB106" i="15"/>
  <c r="BA106" i="15"/>
  <c r="AZ106" i="15"/>
  <c r="AY106" i="15"/>
  <c r="AX106" i="15"/>
  <c r="AW106" i="15"/>
  <c r="AV106" i="15"/>
  <c r="AU106" i="15"/>
  <c r="AT106" i="15"/>
  <c r="AS106" i="15"/>
  <c r="AR106" i="15"/>
  <c r="AQ106" i="15"/>
  <c r="AP106" i="15"/>
  <c r="AO106" i="15"/>
  <c r="AM106" i="15"/>
  <c r="AK106" i="15"/>
  <c r="AI106" i="15"/>
  <c r="AG106" i="15"/>
  <c r="AE106" i="15"/>
  <c r="AC106" i="15"/>
  <c r="AA106" i="15"/>
  <c r="Y106" i="15"/>
  <c r="W106" i="15"/>
  <c r="U106" i="15"/>
  <c r="S106" i="15"/>
  <c r="Q106" i="15"/>
  <c r="O106" i="15"/>
  <c r="M106" i="15"/>
  <c r="K106" i="15"/>
  <c r="F106" i="15"/>
  <c r="AM103" i="15"/>
  <c r="AK103" i="15"/>
  <c r="AI103" i="15"/>
  <c r="AG103" i="15"/>
  <c r="AE103" i="15"/>
  <c r="AC103" i="15"/>
  <c r="AA103" i="15"/>
  <c r="Y103" i="15"/>
  <c r="W103" i="15"/>
  <c r="U103" i="15"/>
  <c r="S103" i="15"/>
  <c r="Q103" i="15"/>
  <c r="O103" i="15"/>
  <c r="M103" i="15"/>
  <c r="K103" i="15"/>
  <c r="F103" i="15"/>
  <c r="D103" i="15"/>
  <c r="I103" i="15" s="1"/>
  <c r="BP102" i="15"/>
  <c r="BN102" i="15"/>
  <c r="BM102" i="15"/>
  <c r="BK102" i="15"/>
  <c r="BI102" i="15"/>
  <c r="BB102" i="15"/>
  <c r="BA102" i="15"/>
  <c r="AZ102" i="15"/>
  <c r="AY102" i="15"/>
  <c r="AX102" i="15"/>
  <c r="AW102" i="15"/>
  <c r="AV102" i="15"/>
  <c r="AU102" i="15"/>
  <c r="BJ102" i="15" s="1"/>
  <c r="AT102" i="15"/>
  <c r="AS102" i="15"/>
  <c r="AR102" i="15"/>
  <c r="AQ102" i="15"/>
  <c r="AP102" i="15"/>
  <c r="AO102" i="15"/>
  <c r="AM102" i="15"/>
  <c r="BQ102" i="15" s="1"/>
  <c r="AK102" i="15"/>
  <c r="AI102" i="15"/>
  <c r="AG102" i="15"/>
  <c r="BO102" i="15" s="1"/>
  <c r="AE102" i="15"/>
  <c r="AC102" i="15"/>
  <c r="AA102" i="15"/>
  <c r="BL102" i="15" s="1"/>
  <c r="Y102" i="15"/>
  <c r="W102" i="15"/>
  <c r="U102" i="15"/>
  <c r="S102" i="15"/>
  <c r="BH102" i="15" s="1"/>
  <c r="Q102" i="15"/>
  <c r="O102" i="15"/>
  <c r="BF102" i="15" s="1"/>
  <c r="M102" i="15"/>
  <c r="BE102" i="15" s="1"/>
  <c r="K102" i="15"/>
  <c r="BD102" i="15" s="1"/>
  <c r="D102" i="15"/>
  <c r="I102" i="15" s="1"/>
  <c r="AQ101" i="15"/>
  <c r="AP101" i="15"/>
  <c r="AM101" i="15"/>
  <c r="AK101" i="15"/>
  <c r="AO101" i="15" s="1"/>
  <c r="AI101" i="15"/>
  <c r="AG101" i="15"/>
  <c r="AE101" i="15"/>
  <c r="AC101" i="15"/>
  <c r="AA101" i="15"/>
  <c r="Y101" i="15"/>
  <c r="W101" i="15"/>
  <c r="U101" i="15"/>
  <c r="S101" i="15"/>
  <c r="Q101" i="15"/>
  <c r="O101" i="15"/>
  <c r="M101" i="15"/>
  <c r="K101" i="15"/>
  <c r="D101" i="15"/>
  <c r="I101" i="15" s="1"/>
  <c r="AQ100" i="15"/>
  <c r="BF100" i="15" s="1"/>
  <c r="AM100" i="15"/>
  <c r="AK100" i="15"/>
  <c r="AI100" i="15"/>
  <c r="AG100" i="15"/>
  <c r="AE100" i="15"/>
  <c r="AC100" i="15"/>
  <c r="AA100" i="15"/>
  <c r="Y100" i="15"/>
  <c r="W100" i="15"/>
  <c r="U100" i="15"/>
  <c r="S100" i="15"/>
  <c r="Q100" i="15"/>
  <c r="O100" i="15"/>
  <c r="M100" i="15"/>
  <c r="K100" i="15"/>
  <c r="I100" i="15"/>
  <c r="F100" i="15"/>
  <c r="D100" i="15"/>
  <c r="BP99" i="15"/>
  <c r="BO99" i="15"/>
  <c r="BL99" i="15"/>
  <c r="BJ99" i="15"/>
  <c r="BF99" i="15"/>
  <c r="BE99" i="15"/>
  <c r="BD99" i="15"/>
  <c r="BB99" i="15"/>
  <c r="BA99" i="15"/>
  <c r="AZ99" i="15"/>
  <c r="AY99" i="15"/>
  <c r="AX99" i="15"/>
  <c r="AW99" i="15"/>
  <c r="AV99" i="15"/>
  <c r="AU99" i="15"/>
  <c r="AT99" i="15"/>
  <c r="BI99" i="15" s="1"/>
  <c r="AS99" i="15"/>
  <c r="AR99" i="15"/>
  <c r="AQ99" i="15"/>
  <c r="AP99" i="15"/>
  <c r="AO99" i="15"/>
  <c r="AM99" i="15"/>
  <c r="BQ99" i="15" s="1"/>
  <c r="AK99" i="15"/>
  <c r="BC99" i="15" s="1"/>
  <c r="AI99" i="15"/>
  <c r="AG99" i="15"/>
  <c r="AE99" i="15"/>
  <c r="BN99" i="15" s="1"/>
  <c r="AC99" i="15"/>
  <c r="BM99" i="15" s="1"/>
  <c r="AA99" i="15"/>
  <c r="Y99" i="15"/>
  <c r="BK99" i="15" s="1"/>
  <c r="W99" i="15"/>
  <c r="U99" i="15"/>
  <c r="S99" i="15"/>
  <c r="BH99" i="15" s="1"/>
  <c r="Q99" i="15"/>
  <c r="BG99" i="15" s="1"/>
  <c r="O99" i="15"/>
  <c r="M99" i="15"/>
  <c r="K99" i="15"/>
  <c r="F99" i="15"/>
  <c r="D99" i="15"/>
  <c r="I99" i="15" s="1"/>
  <c r="BO98" i="15"/>
  <c r="BN98" i="15"/>
  <c r="BK98" i="15"/>
  <c r="BI98" i="15"/>
  <c r="BF98" i="15"/>
  <c r="BB98" i="15"/>
  <c r="BA98" i="15"/>
  <c r="AZ98" i="15"/>
  <c r="AY98" i="15"/>
  <c r="AX98" i="15"/>
  <c r="AW98" i="15"/>
  <c r="AV98" i="15"/>
  <c r="AU98" i="15"/>
  <c r="AT98" i="15"/>
  <c r="AS98" i="15"/>
  <c r="BH98" i="15" s="1"/>
  <c r="AR98" i="15"/>
  <c r="AQ98" i="15"/>
  <c r="AP98" i="15"/>
  <c r="BE98" i="15" s="1"/>
  <c r="AO98" i="15"/>
  <c r="AM98" i="15"/>
  <c r="AK98" i="15"/>
  <c r="BC98" i="15" s="1"/>
  <c r="AI98" i="15"/>
  <c r="BP98" i="15" s="1"/>
  <c r="AG98" i="15"/>
  <c r="AE98" i="15"/>
  <c r="AC98" i="15"/>
  <c r="BM98" i="15" s="1"/>
  <c r="AA98" i="15"/>
  <c r="BL98" i="15" s="1"/>
  <c r="Y98" i="15"/>
  <c r="W98" i="15"/>
  <c r="BJ98" i="15" s="1"/>
  <c r="U98" i="15"/>
  <c r="S98" i="15"/>
  <c r="Q98" i="15"/>
  <c r="O98" i="15"/>
  <c r="M98" i="15"/>
  <c r="K98" i="15"/>
  <c r="I98" i="15"/>
  <c r="D98" i="15"/>
  <c r="F98" i="15" s="1"/>
  <c r="BN97" i="15"/>
  <c r="BM97" i="15"/>
  <c r="BJ97" i="15"/>
  <c r="BH97" i="15"/>
  <c r="BG97" i="15"/>
  <c r="BB97" i="15"/>
  <c r="BQ97" i="15" s="1"/>
  <c r="BA97" i="15"/>
  <c r="AZ97" i="15"/>
  <c r="AY97" i="15"/>
  <c r="AX97" i="15"/>
  <c r="AW97" i="15"/>
  <c r="AV97" i="15"/>
  <c r="AU97" i="15"/>
  <c r="AT97" i="15"/>
  <c r="AS97" i="15"/>
  <c r="AR97" i="15"/>
  <c r="AQ97" i="15"/>
  <c r="AP97" i="15"/>
  <c r="AO97" i="15"/>
  <c r="BD97" i="15" s="1"/>
  <c r="AM97" i="15"/>
  <c r="AK97" i="15"/>
  <c r="BC97" i="15" s="1"/>
  <c r="AI97" i="15"/>
  <c r="AG97" i="15"/>
  <c r="BO97" i="15" s="1"/>
  <c r="AE97" i="15"/>
  <c r="AC97" i="15"/>
  <c r="AA97" i="15"/>
  <c r="BL97" i="15" s="1"/>
  <c r="Y97" i="15"/>
  <c r="BK97" i="15" s="1"/>
  <c r="W97" i="15"/>
  <c r="U97" i="15"/>
  <c r="BI97" i="15" s="1"/>
  <c r="S97" i="15"/>
  <c r="Q97" i="15"/>
  <c r="O97" i="15"/>
  <c r="M97" i="15"/>
  <c r="BE97" i="15" s="1"/>
  <c r="K97" i="15"/>
  <c r="D97" i="15"/>
  <c r="BB96" i="15"/>
  <c r="BQ96" i="15" s="1"/>
  <c r="AM96" i="15"/>
  <c r="AK96" i="15"/>
  <c r="AI96" i="15"/>
  <c r="AG96" i="15"/>
  <c r="AE96" i="15"/>
  <c r="AC96" i="15"/>
  <c r="AA96" i="15"/>
  <c r="Y96" i="15"/>
  <c r="W96" i="15"/>
  <c r="U96" i="15"/>
  <c r="S96" i="15"/>
  <c r="Q96" i="15"/>
  <c r="O96" i="15"/>
  <c r="M96" i="15"/>
  <c r="K96" i="15"/>
  <c r="D96" i="15"/>
  <c r="I96" i="15" s="1"/>
  <c r="AM95" i="15"/>
  <c r="AK95" i="15"/>
  <c r="AI95" i="15"/>
  <c r="AG95" i="15"/>
  <c r="AE95" i="15"/>
  <c r="AC95" i="15"/>
  <c r="AA95" i="15"/>
  <c r="Y95" i="15"/>
  <c r="W95" i="15"/>
  <c r="U95" i="15"/>
  <c r="S95" i="15"/>
  <c r="Q95" i="15"/>
  <c r="O95" i="15"/>
  <c r="M95" i="15"/>
  <c r="K95" i="15"/>
  <c r="I95" i="15"/>
  <c r="D95" i="15"/>
  <c r="F95" i="15" s="1"/>
  <c r="BK94" i="15"/>
  <c r="BG94" i="15"/>
  <c r="BE94" i="15"/>
  <c r="BD94" i="15"/>
  <c r="BB94" i="15"/>
  <c r="BA94" i="15"/>
  <c r="AZ94" i="15"/>
  <c r="AY94" i="15"/>
  <c r="AX94" i="15"/>
  <c r="AW94" i="15"/>
  <c r="AV94" i="15"/>
  <c r="AU94" i="15"/>
  <c r="BJ94" i="15" s="1"/>
  <c r="AT94" i="15"/>
  <c r="AS94" i="15"/>
  <c r="AR94" i="15"/>
  <c r="AQ94" i="15"/>
  <c r="AP94" i="15"/>
  <c r="AO94" i="15"/>
  <c r="AM94" i="15"/>
  <c r="BQ94" i="15" s="1"/>
  <c r="AK94" i="15"/>
  <c r="AI94" i="15"/>
  <c r="AG94" i="15"/>
  <c r="AE94" i="15"/>
  <c r="AC94" i="15"/>
  <c r="BM94" i="15" s="1"/>
  <c r="AA94" i="15"/>
  <c r="BL94" i="15" s="1"/>
  <c r="Y94" i="15"/>
  <c r="W94" i="15"/>
  <c r="U94" i="15"/>
  <c r="BI94" i="15" s="1"/>
  <c r="S94" i="15"/>
  <c r="BH94" i="15" s="1"/>
  <c r="Q94" i="15"/>
  <c r="O94" i="15"/>
  <c r="BF94" i="15" s="1"/>
  <c r="M94" i="15"/>
  <c r="K94" i="15"/>
  <c r="I94" i="15"/>
  <c r="F94" i="15"/>
  <c r="D94" i="15"/>
  <c r="BQ93" i="15"/>
  <c r="BP93" i="15"/>
  <c r="BO93" i="15"/>
  <c r="BN93" i="15"/>
  <c r="BJ93" i="15"/>
  <c r="BF93" i="15"/>
  <c r="BD93" i="15"/>
  <c r="BB93" i="15"/>
  <c r="BA93" i="15"/>
  <c r="AZ93" i="15"/>
  <c r="AY93" i="15"/>
  <c r="AX93" i="15"/>
  <c r="AW93" i="15"/>
  <c r="AV93" i="15"/>
  <c r="AU93" i="15"/>
  <c r="AT93" i="15"/>
  <c r="BI93" i="15" s="1"/>
  <c r="AS93" i="15"/>
  <c r="AR93" i="15"/>
  <c r="AQ93" i="15"/>
  <c r="AP93" i="15"/>
  <c r="AO93" i="15"/>
  <c r="AM93" i="15"/>
  <c r="AK93" i="15"/>
  <c r="BC93" i="15" s="1"/>
  <c r="AI93" i="15"/>
  <c r="AG93" i="15"/>
  <c r="AE93" i="15"/>
  <c r="AC93" i="15"/>
  <c r="BM93" i="15" s="1"/>
  <c r="AA93" i="15"/>
  <c r="Y93" i="15"/>
  <c r="BK93" i="15" s="1"/>
  <c r="W93" i="15"/>
  <c r="U93" i="15"/>
  <c r="S93" i="15"/>
  <c r="BH93" i="15" s="1"/>
  <c r="Q93" i="15"/>
  <c r="BG93" i="15" s="1"/>
  <c r="O93" i="15"/>
  <c r="M93" i="15"/>
  <c r="BE93" i="15" s="1"/>
  <c r="K93" i="15"/>
  <c r="F93" i="15"/>
  <c r="D93" i="15"/>
  <c r="I93" i="15" s="1"/>
  <c r="BB92" i="15"/>
  <c r="BQ92" i="15" s="1"/>
  <c r="AM92" i="15"/>
  <c r="AK92" i="15"/>
  <c r="AI92" i="15"/>
  <c r="AG92" i="15"/>
  <c r="AE92" i="15"/>
  <c r="AC92" i="15"/>
  <c r="AA92" i="15"/>
  <c r="Y92" i="15"/>
  <c r="W92" i="15"/>
  <c r="U92" i="15"/>
  <c r="S92" i="15"/>
  <c r="Q92" i="15"/>
  <c r="O92" i="15"/>
  <c r="M92" i="15"/>
  <c r="K92" i="15"/>
  <c r="D92" i="15"/>
  <c r="AM91" i="15"/>
  <c r="AK91" i="15"/>
  <c r="AI91" i="15"/>
  <c r="AG91" i="15"/>
  <c r="AE91" i="15"/>
  <c r="AC91" i="15"/>
  <c r="AA91" i="15"/>
  <c r="Y91" i="15"/>
  <c r="W91" i="15"/>
  <c r="U91" i="15"/>
  <c r="S91" i="15"/>
  <c r="Q91" i="15"/>
  <c r="O91" i="15"/>
  <c r="M91" i="15"/>
  <c r="K91" i="15"/>
  <c r="I91" i="15"/>
  <c r="F91" i="15"/>
  <c r="D91" i="15"/>
  <c r="AM90" i="15"/>
  <c r="AK90" i="15"/>
  <c r="AI90" i="15"/>
  <c r="AG90" i="15"/>
  <c r="AE90" i="15"/>
  <c r="AC90" i="15"/>
  <c r="AA90" i="15"/>
  <c r="Y90" i="15"/>
  <c r="W90" i="15"/>
  <c r="U90" i="15"/>
  <c r="S90" i="15"/>
  <c r="Q90" i="15"/>
  <c r="O90" i="15"/>
  <c r="M90" i="15"/>
  <c r="K90" i="15"/>
  <c r="D90" i="15"/>
  <c r="I90" i="15" s="1"/>
  <c r="AM89" i="15"/>
  <c r="AK89" i="15"/>
  <c r="AI89" i="15"/>
  <c r="AG89" i="15"/>
  <c r="AE89" i="15"/>
  <c r="AC89" i="15"/>
  <c r="AA89" i="15"/>
  <c r="Y89" i="15"/>
  <c r="W89" i="15"/>
  <c r="U89" i="15"/>
  <c r="S89" i="15"/>
  <c r="Q89" i="15"/>
  <c r="O89" i="15"/>
  <c r="M89" i="15"/>
  <c r="K89" i="15"/>
  <c r="I89" i="15"/>
  <c r="D89" i="15"/>
  <c r="F89" i="15" s="1"/>
  <c r="AT88" i="15"/>
  <c r="AS88" i="15"/>
  <c r="AR88" i="15"/>
  <c r="AM88" i="15"/>
  <c r="AK88" i="15"/>
  <c r="AQ88" i="15" s="1"/>
  <c r="AI88" i="15"/>
  <c r="AG88" i="15"/>
  <c r="AE88" i="15"/>
  <c r="AC88" i="15"/>
  <c r="AA88" i="15"/>
  <c r="Y88" i="15"/>
  <c r="W88" i="15"/>
  <c r="U88" i="15"/>
  <c r="S88" i="15"/>
  <c r="Q88" i="15"/>
  <c r="O88" i="15"/>
  <c r="M88" i="15"/>
  <c r="K88" i="15"/>
  <c r="I88" i="15"/>
  <c r="F88" i="15"/>
  <c r="D88" i="15"/>
  <c r="AM87" i="15"/>
  <c r="AK87" i="15"/>
  <c r="AI87" i="15"/>
  <c r="AG87" i="15"/>
  <c r="AE87" i="15"/>
  <c r="AC87" i="15"/>
  <c r="AA87" i="15"/>
  <c r="Y87" i="15"/>
  <c r="W87" i="15"/>
  <c r="U87" i="15"/>
  <c r="S87" i="15"/>
  <c r="Q87" i="15"/>
  <c r="O87" i="15"/>
  <c r="M87" i="15"/>
  <c r="K87" i="15"/>
  <c r="F87" i="15"/>
  <c r="D87" i="15"/>
  <c r="I87" i="15" s="1"/>
  <c r="AQ86" i="15"/>
  <c r="AM86" i="15"/>
  <c r="AK86" i="15"/>
  <c r="AI86" i="15"/>
  <c r="AG86" i="15"/>
  <c r="AE86" i="15"/>
  <c r="AC86" i="15"/>
  <c r="AA86" i="15"/>
  <c r="Y86" i="15"/>
  <c r="W86" i="15"/>
  <c r="U86" i="15"/>
  <c r="S86" i="15"/>
  <c r="Q86" i="15"/>
  <c r="O86" i="15"/>
  <c r="M86" i="15"/>
  <c r="K86" i="15"/>
  <c r="D86" i="15"/>
  <c r="I86" i="15" s="1"/>
  <c r="AM85" i="15"/>
  <c r="AK85" i="15"/>
  <c r="AI85" i="15"/>
  <c r="AG85" i="15"/>
  <c r="AE85" i="15"/>
  <c r="AC85" i="15"/>
  <c r="AA85" i="15"/>
  <c r="Y85" i="15"/>
  <c r="W85" i="15"/>
  <c r="U85" i="15"/>
  <c r="S85" i="15"/>
  <c r="Q85" i="15"/>
  <c r="O85" i="15"/>
  <c r="M85" i="15"/>
  <c r="K85" i="15"/>
  <c r="I85" i="15"/>
  <c r="F85" i="15"/>
  <c r="D85" i="15"/>
  <c r="AT84" i="15"/>
  <c r="AR84" i="15"/>
  <c r="BG84" i="15" s="1"/>
  <c r="AQ84" i="15"/>
  <c r="AP84" i="15"/>
  <c r="AM84" i="15"/>
  <c r="AK84" i="15"/>
  <c r="AI84" i="15"/>
  <c r="AG84" i="15"/>
  <c r="AE84" i="15"/>
  <c r="AC84" i="15"/>
  <c r="AA84" i="15"/>
  <c r="Y84" i="15"/>
  <c r="W84" i="15"/>
  <c r="U84" i="15"/>
  <c r="S84" i="15"/>
  <c r="Q84" i="15"/>
  <c r="O84" i="15"/>
  <c r="M84" i="15"/>
  <c r="K84" i="15"/>
  <c r="I84" i="15"/>
  <c r="F84" i="15"/>
  <c r="D84" i="15"/>
  <c r="AM83" i="15"/>
  <c r="AK83" i="15"/>
  <c r="AI83" i="15"/>
  <c r="AG83" i="15"/>
  <c r="AE83" i="15"/>
  <c r="AC83" i="15"/>
  <c r="AA83" i="15"/>
  <c r="Y83" i="15"/>
  <c r="W83" i="15"/>
  <c r="U83" i="15"/>
  <c r="S83" i="15"/>
  <c r="Q83" i="15"/>
  <c r="O83" i="15"/>
  <c r="M83" i="15"/>
  <c r="K83" i="15"/>
  <c r="I83" i="15"/>
  <c r="F83" i="15"/>
  <c r="D83" i="15"/>
  <c r="AM82" i="15"/>
  <c r="AK82" i="15"/>
  <c r="AI82" i="15"/>
  <c r="AG82" i="15"/>
  <c r="AE82" i="15"/>
  <c r="AC82" i="15"/>
  <c r="AA82" i="15"/>
  <c r="Y82" i="15"/>
  <c r="W82" i="15"/>
  <c r="U82" i="15"/>
  <c r="S82" i="15"/>
  <c r="Q82" i="15"/>
  <c r="O82" i="15"/>
  <c r="M82" i="15"/>
  <c r="K82" i="15"/>
  <c r="I82" i="15"/>
  <c r="D82" i="15"/>
  <c r="F82" i="15" s="1"/>
  <c r="AM81" i="15"/>
  <c r="AK81" i="15"/>
  <c r="AI81" i="15"/>
  <c r="AG81" i="15"/>
  <c r="AE81" i="15"/>
  <c r="AC81" i="15"/>
  <c r="AA81" i="15"/>
  <c r="Y81" i="15"/>
  <c r="W81" i="15"/>
  <c r="U81" i="15"/>
  <c r="S81" i="15"/>
  <c r="Q81" i="15"/>
  <c r="O81" i="15"/>
  <c r="M81" i="15"/>
  <c r="K81" i="15"/>
  <c r="I81" i="15"/>
  <c r="F81" i="15"/>
  <c r="D81" i="15"/>
  <c r="BQ80" i="15"/>
  <c r="BM80" i="15"/>
  <c r="BI80" i="15"/>
  <c r="BF80" i="15"/>
  <c r="BD80" i="15"/>
  <c r="BB80" i="15"/>
  <c r="BA80" i="15"/>
  <c r="BP80" i="15" s="1"/>
  <c r="AZ80" i="15"/>
  <c r="AY80" i="15"/>
  <c r="AX80" i="15"/>
  <c r="AW80" i="15"/>
  <c r="BL80" i="15" s="1"/>
  <c r="AV80" i="15"/>
  <c r="AU80" i="15"/>
  <c r="AT80" i="15"/>
  <c r="AS80" i="15"/>
  <c r="AR80" i="15"/>
  <c r="AQ80" i="15"/>
  <c r="AP80" i="15"/>
  <c r="AO80" i="15"/>
  <c r="AM80" i="15"/>
  <c r="AK80" i="15"/>
  <c r="BC80" i="15" s="1"/>
  <c r="AI80" i="15"/>
  <c r="AG80" i="15"/>
  <c r="AE80" i="15"/>
  <c r="BN80" i="15" s="1"/>
  <c r="AC80" i="15"/>
  <c r="AA80" i="15"/>
  <c r="Y80" i="15"/>
  <c r="BK80" i="15" s="1"/>
  <c r="W80" i="15"/>
  <c r="BJ80" i="15" s="1"/>
  <c r="U80" i="15"/>
  <c r="S80" i="15"/>
  <c r="BH80" i="15" s="1"/>
  <c r="Q80" i="15"/>
  <c r="BG80" i="15" s="1"/>
  <c r="O80" i="15"/>
  <c r="M80" i="15"/>
  <c r="K80" i="15"/>
  <c r="D80" i="15"/>
  <c r="I80" i="15" s="1"/>
  <c r="AM79" i="15"/>
  <c r="AK79" i="15"/>
  <c r="AI79" i="15"/>
  <c r="AG79" i="15"/>
  <c r="AE79" i="15"/>
  <c r="AC79" i="15"/>
  <c r="AA79" i="15"/>
  <c r="Y79" i="15"/>
  <c r="W79" i="15"/>
  <c r="U79" i="15"/>
  <c r="S79" i="15"/>
  <c r="Q79" i="15"/>
  <c r="O79" i="15"/>
  <c r="M79" i="15"/>
  <c r="K79" i="15"/>
  <c r="I79" i="15"/>
  <c r="D79" i="15"/>
  <c r="F79" i="15" s="1"/>
  <c r="AM78" i="15"/>
  <c r="AK78" i="15"/>
  <c r="AI78" i="15"/>
  <c r="AG78" i="15"/>
  <c r="AE78" i="15"/>
  <c r="AC78" i="15"/>
  <c r="AA78" i="15"/>
  <c r="Y78" i="15"/>
  <c r="W78" i="15"/>
  <c r="U78" i="15"/>
  <c r="S78" i="15"/>
  <c r="Q78" i="15"/>
  <c r="O78" i="15"/>
  <c r="M78" i="15"/>
  <c r="K78" i="15"/>
  <c r="I78" i="15"/>
  <c r="F78" i="15"/>
  <c r="D78" i="15"/>
  <c r="BQ77" i="15"/>
  <c r="BP77" i="15"/>
  <c r="BO77" i="15"/>
  <c r="BM77" i="15"/>
  <c r="BJ77" i="15"/>
  <c r="BF77" i="15"/>
  <c r="BB77" i="15"/>
  <c r="BA77" i="15"/>
  <c r="AZ77" i="15"/>
  <c r="AY77" i="15"/>
  <c r="BN77" i="15" s="1"/>
  <c r="AX77" i="15"/>
  <c r="AW77" i="15"/>
  <c r="AV77" i="15"/>
  <c r="AU77" i="15"/>
  <c r="AT77" i="15"/>
  <c r="BI77" i="15" s="1"/>
  <c r="AS77" i="15"/>
  <c r="AR77" i="15"/>
  <c r="AQ77" i="15"/>
  <c r="AP77" i="15"/>
  <c r="AO77" i="15"/>
  <c r="AM77" i="15"/>
  <c r="AK77" i="15"/>
  <c r="AI77" i="15"/>
  <c r="AG77" i="15"/>
  <c r="AE77" i="15"/>
  <c r="AC77" i="15"/>
  <c r="AA77" i="15"/>
  <c r="Y77" i="15"/>
  <c r="BK77" i="15" s="1"/>
  <c r="W77" i="15"/>
  <c r="U77" i="15"/>
  <c r="S77" i="15"/>
  <c r="BH77" i="15" s="1"/>
  <c r="Q77" i="15"/>
  <c r="BG77" i="15" s="1"/>
  <c r="O77" i="15"/>
  <c r="M77" i="15"/>
  <c r="BE77" i="15" s="1"/>
  <c r="K77" i="15"/>
  <c r="BD77" i="15" s="1"/>
  <c r="D77" i="15"/>
  <c r="I77" i="15" s="1"/>
  <c r="BO76" i="15"/>
  <c r="BM76" i="15"/>
  <c r="BL76" i="15"/>
  <c r="BI76" i="15"/>
  <c r="BE76" i="15"/>
  <c r="BB76" i="15"/>
  <c r="BQ76" i="15" s="1"/>
  <c r="BA76" i="15"/>
  <c r="AZ76" i="15"/>
  <c r="AY76" i="15"/>
  <c r="AX76" i="15"/>
  <c r="AW76" i="15"/>
  <c r="AV76" i="15"/>
  <c r="AU76" i="15"/>
  <c r="AT76" i="15"/>
  <c r="AS76" i="15"/>
  <c r="BH76" i="15" s="1"/>
  <c r="AR76" i="15"/>
  <c r="AQ76" i="15"/>
  <c r="AP76" i="15"/>
  <c r="AO76" i="15"/>
  <c r="AM76" i="15"/>
  <c r="AK76" i="15"/>
  <c r="AI76" i="15"/>
  <c r="BP76" i="15" s="1"/>
  <c r="AG76" i="15"/>
  <c r="AE76" i="15"/>
  <c r="BN76" i="15" s="1"/>
  <c r="AC76" i="15"/>
  <c r="AA76" i="15"/>
  <c r="Y76" i="15"/>
  <c r="W76" i="15"/>
  <c r="BJ76" i="15" s="1"/>
  <c r="U76" i="15"/>
  <c r="S76" i="15"/>
  <c r="Q76" i="15"/>
  <c r="BG76" i="15" s="1"/>
  <c r="O76" i="15"/>
  <c r="BF76" i="15" s="1"/>
  <c r="M76" i="15"/>
  <c r="K76" i="15"/>
  <c r="D76" i="15"/>
  <c r="F76" i="15" s="1"/>
  <c r="BH75" i="15"/>
  <c r="BE75" i="15"/>
  <c r="BD75" i="15"/>
  <c r="BB75" i="15"/>
  <c r="BA75" i="15"/>
  <c r="BP75" i="15" s="1"/>
  <c r="AZ75" i="15"/>
  <c r="AY75" i="15"/>
  <c r="AX75" i="15"/>
  <c r="AW75" i="15"/>
  <c r="AV75" i="15"/>
  <c r="AU75" i="15"/>
  <c r="AT75" i="15"/>
  <c r="AS75" i="15"/>
  <c r="AR75" i="15"/>
  <c r="BG75" i="15" s="1"/>
  <c r="AQ75" i="15"/>
  <c r="AP75" i="15"/>
  <c r="AO75" i="15"/>
  <c r="AM75" i="15"/>
  <c r="BQ75" i="15" s="1"/>
  <c r="AK75" i="15"/>
  <c r="AI75" i="15"/>
  <c r="AG75" i="15"/>
  <c r="BO75" i="15" s="1"/>
  <c r="AE75" i="15"/>
  <c r="AC75" i="15"/>
  <c r="BM75" i="15" s="1"/>
  <c r="AA75" i="15"/>
  <c r="BL75" i="15" s="1"/>
  <c r="Y75" i="15"/>
  <c r="BK75" i="15" s="1"/>
  <c r="W75" i="15"/>
  <c r="BJ75" i="15" s="1"/>
  <c r="U75" i="15"/>
  <c r="BI75" i="15" s="1"/>
  <c r="S75" i="15"/>
  <c r="Q75" i="15"/>
  <c r="O75" i="15"/>
  <c r="BF75" i="15" s="1"/>
  <c r="M75" i="15"/>
  <c r="K75" i="15"/>
  <c r="I75" i="15"/>
  <c r="F75" i="15"/>
  <c r="D75" i="15"/>
  <c r="BQ74" i="15"/>
  <c r="BN74" i="15"/>
  <c r="BL74" i="15"/>
  <c r="BF74" i="15"/>
  <c r="BE74" i="15"/>
  <c r="BB74" i="15"/>
  <c r="BA74" i="15"/>
  <c r="BP74" i="15" s="1"/>
  <c r="AZ74" i="15"/>
  <c r="AY74" i="15"/>
  <c r="AX74" i="15"/>
  <c r="AW74" i="15"/>
  <c r="AV74" i="15"/>
  <c r="AU74" i="15"/>
  <c r="AT74" i="15"/>
  <c r="AS74" i="15"/>
  <c r="AR74" i="15"/>
  <c r="AQ74" i="15"/>
  <c r="AP74" i="15"/>
  <c r="AO74" i="15"/>
  <c r="AM74" i="15"/>
  <c r="AK74" i="15"/>
  <c r="AI74" i="15"/>
  <c r="AG74" i="15"/>
  <c r="BO74" i="15" s="1"/>
  <c r="AE74" i="15"/>
  <c r="AC74" i="15"/>
  <c r="AA74" i="15"/>
  <c r="Y74" i="15"/>
  <c r="BK74" i="15" s="1"/>
  <c r="W74" i="15"/>
  <c r="BJ74" i="15" s="1"/>
  <c r="U74" i="15"/>
  <c r="BI74" i="15" s="1"/>
  <c r="S74" i="15"/>
  <c r="BH74" i="15" s="1"/>
  <c r="Q74" i="15"/>
  <c r="BG74" i="15" s="1"/>
  <c r="O74" i="15"/>
  <c r="M74" i="15"/>
  <c r="K74" i="15"/>
  <c r="BD74" i="15" s="1"/>
  <c r="I74" i="15"/>
  <c r="F74" i="15"/>
  <c r="D74" i="15"/>
  <c r="BP73" i="15"/>
  <c r="BO73" i="15"/>
  <c r="BB73" i="15"/>
  <c r="BA73" i="15"/>
  <c r="AZ73" i="15"/>
  <c r="AY73" i="15"/>
  <c r="BN73" i="15" s="1"/>
  <c r="AX73" i="15"/>
  <c r="AW73" i="15"/>
  <c r="AV73" i="15"/>
  <c r="AU73" i="15"/>
  <c r="AT73" i="15"/>
  <c r="AS73" i="15"/>
  <c r="AR73" i="15"/>
  <c r="AQ73" i="15"/>
  <c r="AP73" i="15"/>
  <c r="AO73" i="15"/>
  <c r="AM73" i="15"/>
  <c r="AK73" i="15"/>
  <c r="AI73" i="15"/>
  <c r="AG73" i="15"/>
  <c r="AE73" i="15"/>
  <c r="AC73" i="15"/>
  <c r="AA73" i="15"/>
  <c r="BL73" i="15" s="1"/>
  <c r="Y73" i="15"/>
  <c r="W73" i="15"/>
  <c r="U73" i="15"/>
  <c r="S73" i="15"/>
  <c r="BH73" i="15" s="1"/>
  <c r="Q73" i="15"/>
  <c r="O73" i="15"/>
  <c r="BF73" i="15" s="1"/>
  <c r="M73" i="15"/>
  <c r="BE73" i="15" s="1"/>
  <c r="K73" i="15"/>
  <c r="BD73" i="15" s="1"/>
  <c r="D73" i="15"/>
  <c r="I73" i="15" s="1"/>
  <c r="BQ72" i="15"/>
  <c r="BM72" i="15"/>
  <c r="BL72" i="15"/>
  <c r="BI72" i="15"/>
  <c r="BH72" i="15"/>
  <c r="BF72" i="15"/>
  <c r="BB72" i="15"/>
  <c r="BA72" i="15"/>
  <c r="AZ72" i="15"/>
  <c r="AY72" i="15"/>
  <c r="BN72" i="15" s="1"/>
  <c r="AX72" i="15"/>
  <c r="AW72" i="15"/>
  <c r="AV72" i="15"/>
  <c r="AU72" i="15"/>
  <c r="AT72" i="15"/>
  <c r="AS72" i="15"/>
  <c r="AR72" i="15"/>
  <c r="AQ72" i="15"/>
  <c r="AP72" i="15"/>
  <c r="AO72" i="15"/>
  <c r="AM72" i="15"/>
  <c r="AK72" i="15"/>
  <c r="BC72" i="15" s="1"/>
  <c r="AI72" i="15"/>
  <c r="AG72" i="15"/>
  <c r="BO72" i="15" s="1"/>
  <c r="AE72" i="15"/>
  <c r="AC72" i="15"/>
  <c r="AA72" i="15"/>
  <c r="Y72" i="15"/>
  <c r="BK72" i="15" s="1"/>
  <c r="W72" i="15"/>
  <c r="BJ72" i="15" s="1"/>
  <c r="U72" i="15"/>
  <c r="S72" i="15"/>
  <c r="Q72" i="15"/>
  <c r="BG72" i="15" s="1"/>
  <c r="O72" i="15"/>
  <c r="M72" i="15"/>
  <c r="BE72" i="15" s="1"/>
  <c r="K72" i="15"/>
  <c r="BD72" i="15" s="1"/>
  <c r="I72" i="15"/>
  <c r="F72" i="15"/>
  <c r="D72" i="15"/>
  <c r="BP71" i="15"/>
  <c r="BN71" i="15"/>
  <c r="BK71" i="15"/>
  <c r="BD71" i="15"/>
  <c r="BB71" i="15"/>
  <c r="BA71" i="15"/>
  <c r="AZ71" i="15"/>
  <c r="AY71" i="15"/>
  <c r="AX71" i="15"/>
  <c r="BM71" i="15" s="1"/>
  <c r="AW71" i="15"/>
  <c r="AV71" i="15"/>
  <c r="AU71" i="15"/>
  <c r="BJ71" i="15" s="1"/>
  <c r="AT71" i="15"/>
  <c r="AS71" i="15"/>
  <c r="AR71" i="15"/>
  <c r="AQ71" i="15"/>
  <c r="BF71" i="15" s="1"/>
  <c r="AP71" i="15"/>
  <c r="AO71" i="15"/>
  <c r="AM71" i="15"/>
  <c r="BQ71" i="15" s="1"/>
  <c r="AK71" i="15"/>
  <c r="AI71" i="15"/>
  <c r="AG71" i="15"/>
  <c r="AE71" i="15"/>
  <c r="AC71" i="15"/>
  <c r="AA71" i="15"/>
  <c r="BL71" i="15" s="1"/>
  <c r="Y71" i="15"/>
  <c r="W71" i="15"/>
  <c r="U71" i="15"/>
  <c r="S71" i="15"/>
  <c r="Q71" i="15"/>
  <c r="BG71" i="15" s="1"/>
  <c r="O71" i="15"/>
  <c r="M71" i="15"/>
  <c r="BE71" i="15" s="1"/>
  <c r="K71" i="15"/>
  <c r="F71" i="15"/>
  <c r="D71" i="15"/>
  <c r="I71" i="15" s="1"/>
  <c r="BM70" i="15"/>
  <c r="BL70" i="15"/>
  <c r="BI70" i="15"/>
  <c r="BF70" i="15"/>
  <c r="BE70" i="15"/>
  <c r="BD70" i="15"/>
  <c r="BB70" i="15"/>
  <c r="BA70" i="15"/>
  <c r="AZ70" i="15"/>
  <c r="AY70" i="15"/>
  <c r="AX70" i="15"/>
  <c r="AW70" i="15"/>
  <c r="AV70" i="15"/>
  <c r="AU70" i="15"/>
  <c r="AT70" i="15"/>
  <c r="AS70" i="15"/>
  <c r="BH70" i="15" s="1"/>
  <c r="AR70" i="15"/>
  <c r="AQ70" i="15"/>
  <c r="AP70" i="15"/>
  <c r="AO70" i="15"/>
  <c r="AM70" i="15"/>
  <c r="AK70" i="15"/>
  <c r="AI70" i="15"/>
  <c r="BP70" i="15" s="1"/>
  <c r="AG70" i="15"/>
  <c r="BO70" i="15" s="1"/>
  <c r="AE70" i="15"/>
  <c r="BN70" i="15" s="1"/>
  <c r="AC70" i="15"/>
  <c r="AA70" i="15"/>
  <c r="Y70" i="15"/>
  <c r="BK70" i="15" s="1"/>
  <c r="W70" i="15"/>
  <c r="BJ70" i="15" s="1"/>
  <c r="U70" i="15"/>
  <c r="S70" i="15"/>
  <c r="Q70" i="15"/>
  <c r="BG70" i="15" s="1"/>
  <c r="O70" i="15"/>
  <c r="M70" i="15"/>
  <c r="K70" i="15"/>
  <c r="I70" i="15"/>
  <c r="F70" i="15"/>
  <c r="D70" i="15"/>
  <c r="BQ69" i="15"/>
  <c r="BK69" i="15"/>
  <c r="BJ69" i="15"/>
  <c r="BG69" i="15"/>
  <c r="BF69" i="15"/>
  <c r="BB69" i="15"/>
  <c r="BA69" i="15"/>
  <c r="AZ69" i="15"/>
  <c r="AY69" i="15"/>
  <c r="AX69" i="15"/>
  <c r="AW69" i="15"/>
  <c r="AV69" i="15"/>
  <c r="AU69" i="15"/>
  <c r="AT69" i="15"/>
  <c r="AS69" i="15"/>
  <c r="AR69" i="15"/>
  <c r="AQ69" i="15"/>
  <c r="AP69" i="15"/>
  <c r="AO69" i="15"/>
  <c r="AM69" i="15"/>
  <c r="AK69" i="15"/>
  <c r="BC69" i="15" s="1"/>
  <c r="AI69" i="15"/>
  <c r="BP69" i="15" s="1"/>
  <c r="AG69" i="15"/>
  <c r="BO69" i="15" s="1"/>
  <c r="AE69" i="15"/>
  <c r="BN69" i="15" s="1"/>
  <c r="AC69" i="15"/>
  <c r="BM69" i="15" s="1"/>
  <c r="AA69" i="15"/>
  <c r="BL69" i="15" s="1"/>
  <c r="Y69" i="15"/>
  <c r="W69" i="15"/>
  <c r="U69" i="15"/>
  <c r="BI69" i="15" s="1"/>
  <c r="S69" i="15"/>
  <c r="BH69" i="15" s="1"/>
  <c r="Q69" i="15"/>
  <c r="O69" i="15"/>
  <c r="M69" i="15"/>
  <c r="K69" i="15"/>
  <c r="BD69" i="15" s="1"/>
  <c r="D69" i="15"/>
  <c r="I69" i="15" s="1"/>
  <c r="BJ68" i="15"/>
  <c r="BI68" i="15"/>
  <c r="BH68" i="15"/>
  <c r="BE68" i="15"/>
  <c r="BB68" i="15"/>
  <c r="BA68" i="15"/>
  <c r="AZ68" i="15"/>
  <c r="AY68" i="15"/>
  <c r="AX68" i="15"/>
  <c r="AW68" i="15"/>
  <c r="AV68" i="15"/>
  <c r="AU68" i="15"/>
  <c r="AT68" i="15"/>
  <c r="AS68" i="15"/>
  <c r="AR68" i="15"/>
  <c r="AQ68" i="15"/>
  <c r="AP68" i="15"/>
  <c r="AO68" i="15"/>
  <c r="BD68" i="15" s="1"/>
  <c r="AM68" i="15"/>
  <c r="AK68" i="15"/>
  <c r="BC68" i="15" s="1"/>
  <c r="AI68" i="15"/>
  <c r="AG68" i="15"/>
  <c r="BO68" i="15" s="1"/>
  <c r="AE68" i="15"/>
  <c r="BN68" i="15" s="1"/>
  <c r="AC68" i="15"/>
  <c r="AA68" i="15"/>
  <c r="BL68" i="15" s="1"/>
  <c r="Y68" i="15"/>
  <c r="BK68" i="15" s="1"/>
  <c r="W68" i="15"/>
  <c r="U68" i="15"/>
  <c r="S68" i="15"/>
  <c r="Q68" i="15"/>
  <c r="BG68" i="15" s="1"/>
  <c r="O68" i="15"/>
  <c r="BF68" i="15" s="1"/>
  <c r="M68" i="15"/>
  <c r="K68" i="15"/>
  <c r="I68" i="15"/>
  <c r="D68" i="15"/>
  <c r="F68" i="15" s="1"/>
  <c r="BQ67" i="15"/>
  <c r="BP67" i="15"/>
  <c r="BO67" i="15"/>
  <c r="BG67" i="15"/>
  <c r="BF67" i="15"/>
  <c r="BB67" i="15"/>
  <c r="BA67" i="15"/>
  <c r="AZ67" i="15"/>
  <c r="AY67" i="15"/>
  <c r="AX67" i="15"/>
  <c r="AW67" i="15"/>
  <c r="AV67" i="15"/>
  <c r="AU67" i="15"/>
  <c r="AT67" i="15"/>
  <c r="BI67" i="15" s="1"/>
  <c r="AS67" i="15"/>
  <c r="AR67" i="15"/>
  <c r="AQ67" i="15"/>
  <c r="AP67" i="15"/>
  <c r="AO67" i="15"/>
  <c r="AM67" i="15"/>
  <c r="AK67" i="15"/>
  <c r="AI67" i="15"/>
  <c r="AG67" i="15"/>
  <c r="AE67" i="15"/>
  <c r="AC67" i="15"/>
  <c r="BM67" i="15" s="1"/>
  <c r="AA67" i="15"/>
  <c r="BL67" i="15" s="1"/>
  <c r="Y67" i="15"/>
  <c r="W67" i="15"/>
  <c r="BJ67" i="15" s="1"/>
  <c r="U67" i="15"/>
  <c r="S67" i="15"/>
  <c r="BH67" i="15" s="1"/>
  <c r="Q67" i="15"/>
  <c r="O67" i="15"/>
  <c r="M67" i="15"/>
  <c r="BE67" i="15" s="1"/>
  <c r="K67" i="15"/>
  <c r="BD67" i="15" s="1"/>
  <c r="D67" i="15"/>
  <c r="BQ66" i="15"/>
  <c r="BE66" i="15"/>
  <c r="BD66" i="15"/>
  <c r="BB66" i="15"/>
  <c r="BA66" i="15"/>
  <c r="BP66" i="15" s="1"/>
  <c r="AZ66" i="15"/>
  <c r="AY66" i="15"/>
  <c r="AX66" i="15"/>
  <c r="AW66" i="15"/>
  <c r="AV66" i="15"/>
  <c r="AU66" i="15"/>
  <c r="AT66" i="15"/>
  <c r="AS66" i="15"/>
  <c r="BH66" i="15" s="1"/>
  <c r="AR66" i="15"/>
  <c r="AQ66" i="15"/>
  <c r="AP66" i="15"/>
  <c r="AO66" i="15"/>
  <c r="AM66" i="15"/>
  <c r="AK66" i="15"/>
  <c r="AI66" i="15"/>
  <c r="AG66" i="15"/>
  <c r="AE66" i="15"/>
  <c r="AC66" i="15"/>
  <c r="AA66" i="15"/>
  <c r="Y66" i="15"/>
  <c r="BK66" i="15" s="1"/>
  <c r="W66" i="15"/>
  <c r="BJ66" i="15" s="1"/>
  <c r="U66" i="15"/>
  <c r="BI66" i="15" s="1"/>
  <c r="S66" i="15"/>
  <c r="Q66" i="15"/>
  <c r="BG66" i="15" s="1"/>
  <c r="O66" i="15"/>
  <c r="BF66" i="15" s="1"/>
  <c r="M66" i="15"/>
  <c r="K66" i="15"/>
  <c r="I66" i="15"/>
  <c r="F66" i="15"/>
  <c r="D66" i="15"/>
  <c r="AM65" i="15"/>
  <c r="AK65" i="15"/>
  <c r="AQ65" i="15" s="1"/>
  <c r="AI65" i="15"/>
  <c r="AG65" i="15"/>
  <c r="AE65" i="15"/>
  <c r="AC65" i="15"/>
  <c r="AA65" i="15"/>
  <c r="Y65" i="15"/>
  <c r="W65" i="15"/>
  <c r="U65" i="15"/>
  <c r="S65" i="15"/>
  <c r="Q65" i="15"/>
  <c r="O65" i="15"/>
  <c r="M65" i="15"/>
  <c r="K65" i="15"/>
  <c r="D65" i="15"/>
  <c r="I65" i="15" s="1"/>
  <c r="AM64" i="15"/>
  <c r="AK64" i="15"/>
  <c r="AI64" i="15"/>
  <c r="AG64" i="15"/>
  <c r="AE64" i="15"/>
  <c r="AC64" i="15"/>
  <c r="AA64" i="15"/>
  <c r="Y64" i="15"/>
  <c r="W64" i="15"/>
  <c r="U64" i="15"/>
  <c r="S64" i="15"/>
  <c r="Q64" i="15"/>
  <c r="O64" i="15"/>
  <c r="M64" i="15"/>
  <c r="K64" i="15"/>
  <c r="I64" i="15"/>
  <c r="D64" i="15"/>
  <c r="F64" i="15" s="1"/>
  <c r="AM63" i="15"/>
  <c r="AK63" i="15"/>
  <c r="AI63" i="15"/>
  <c r="AG63" i="15"/>
  <c r="AE63" i="15"/>
  <c r="AC63" i="15"/>
  <c r="AA63" i="15"/>
  <c r="Y63" i="15"/>
  <c r="W63" i="15"/>
  <c r="U63" i="15"/>
  <c r="S63" i="15"/>
  <c r="Q63" i="15"/>
  <c r="O63" i="15"/>
  <c r="M63" i="15"/>
  <c r="K63" i="15"/>
  <c r="I63" i="15"/>
  <c r="F63" i="15"/>
  <c r="D63" i="15"/>
  <c r="BP62" i="15"/>
  <c r="BO62" i="15"/>
  <c r="BL62" i="15"/>
  <c r="BD62" i="15"/>
  <c r="BB62" i="15"/>
  <c r="BA62" i="15"/>
  <c r="AZ62" i="15"/>
  <c r="AY62" i="15"/>
  <c r="AX62" i="15"/>
  <c r="AW62" i="15"/>
  <c r="AV62" i="15"/>
  <c r="BK62" i="15" s="1"/>
  <c r="AU62" i="15"/>
  <c r="AT62" i="15"/>
  <c r="AS62" i="15"/>
  <c r="AR62" i="15"/>
  <c r="AQ62" i="15"/>
  <c r="AP62" i="15"/>
  <c r="BE62" i="15" s="1"/>
  <c r="AO62" i="15"/>
  <c r="AM62" i="15"/>
  <c r="BQ62" i="15" s="1"/>
  <c r="AK62" i="15"/>
  <c r="AI62" i="15"/>
  <c r="AG62" i="15"/>
  <c r="AE62" i="15"/>
  <c r="AC62" i="15"/>
  <c r="BM62" i="15" s="1"/>
  <c r="AA62" i="15"/>
  <c r="Y62" i="15"/>
  <c r="W62" i="15"/>
  <c r="U62" i="15"/>
  <c r="BI62" i="15" s="1"/>
  <c r="S62" i="15"/>
  <c r="BH62" i="15" s="1"/>
  <c r="Q62" i="15"/>
  <c r="BG62" i="15" s="1"/>
  <c r="O62" i="15"/>
  <c r="BF62" i="15" s="1"/>
  <c r="M62" i="15"/>
  <c r="K62" i="15"/>
  <c r="I62" i="15"/>
  <c r="F62" i="15"/>
  <c r="D62" i="15"/>
  <c r="BO61" i="15"/>
  <c r="BK61" i="15"/>
  <c r="BJ61" i="15"/>
  <c r="BI61" i="15"/>
  <c r="BH61" i="15"/>
  <c r="BG61" i="15"/>
  <c r="BF61" i="15"/>
  <c r="BE61" i="15"/>
  <c r="BB61" i="15"/>
  <c r="BA61" i="15"/>
  <c r="AZ61" i="15"/>
  <c r="AY61" i="15"/>
  <c r="BN61" i="15" s="1"/>
  <c r="AX61" i="15"/>
  <c r="AW61" i="15"/>
  <c r="AV61" i="15"/>
  <c r="AU61" i="15"/>
  <c r="AT61" i="15"/>
  <c r="AS61" i="15"/>
  <c r="AR61" i="15"/>
  <c r="AQ61" i="15"/>
  <c r="AP61" i="15"/>
  <c r="AO61" i="15"/>
  <c r="AM61" i="15"/>
  <c r="BQ61" i="15" s="1"/>
  <c r="AK61" i="15"/>
  <c r="BC61" i="15" s="1"/>
  <c r="AI61" i="15"/>
  <c r="BP61" i="15" s="1"/>
  <c r="AG61" i="15"/>
  <c r="AE61" i="15"/>
  <c r="AC61" i="15"/>
  <c r="AA61" i="15"/>
  <c r="BL61" i="15" s="1"/>
  <c r="Y61" i="15"/>
  <c r="W61" i="15"/>
  <c r="U61" i="15"/>
  <c r="S61" i="15"/>
  <c r="Q61" i="15"/>
  <c r="O61" i="15"/>
  <c r="M61" i="15"/>
  <c r="K61" i="15"/>
  <c r="D61" i="15"/>
  <c r="F61" i="15" s="1"/>
  <c r="BN60" i="15"/>
  <c r="BJ60" i="15"/>
  <c r="BH60" i="15"/>
  <c r="BD60" i="15"/>
  <c r="BB60" i="15"/>
  <c r="BA60" i="15"/>
  <c r="AZ60" i="15"/>
  <c r="AY60" i="15"/>
  <c r="AX60" i="15"/>
  <c r="BM60" i="15" s="1"/>
  <c r="AW60" i="15"/>
  <c r="AV60" i="15"/>
  <c r="AU60" i="15"/>
  <c r="AT60" i="15"/>
  <c r="BI60" i="15" s="1"/>
  <c r="AS60" i="15"/>
  <c r="AR60" i="15"/>
  <c r="BG60" i="15" s="1"/>
  <c r="AQ60" i="15"/>
  <c r="AP60" i="15"/>
  <c r="AO60" i="15"/>
  <c r="AM60" i="15"/>
  <c r="AK60" i="15"/>
  <c r="BC60" i="15" s="1"/>
  <c r="AI60" i="15"/>
  <c r="BP60" i="15" s="1"/>
  <c r="AG60" i="15"/>
  <c r="BO60" i="15" s="1"/>
  <c r="AE60" i="15"/>
  <c r="AC60" i="15"/>
  <c r="AA60" i="15"/>
  <c r="Y60" i="15"/>
  <c r="BK60" i="15" s="1"/>
  <c r="W60" i="15"/>
  <c r="U60" i="15"/>
  <c r="S60" i="15"/>
  <c r="Q60" i="15"/>
  <c r="O60" i="15"/>
  <c r="BF60" i="15" s="1"/>
  <c r="M60" i="15"/>
  <c r="BE60" i="15" s="1"/>
  <c r="K60" i="15"/>
  <c r="D60" i="15"/>
  <c r="I60" i="15" s="1"/>
  <c r="BQ59" i="15"/>
  <c r="BP59" i="15"/>
  <c r="BM59" i="15"/>
  <c r="BI59" i="15"/>
  <c r="BF59" i="15"/>
  <c r="BD59" i="15"/>
  <c r="BB59" i="15"/>
  <c r="BA59" i="15"/>
  <c r="AZ59" i="15"/>
  <c r="AY59" i="15"/>
  <c r="AX59" i="15"/>
  <c r="AW59" i="15"/>
  <c r="BL59" i="15" s="1"/>
  <c r="AV59" i="15"/>
  <c r="AU59" i="15"/>
  <c r="AT59" i="15"/>
  <c r="AS59" i="15"/>
  <c r="BH59" i="15" s="1"/>
  <c r="AR59" i="15"/>
  <c r="AQ59" i="15"/>
  <c r="AP59" i="15"/>
  <c r="BE59" i="15" s="1"/>
  <c r="AO59" i="15"/>
  <c r="AM59" i="15"/>
  <c r="AK59" i="15"/>
  <c r="AI59" i="15"/>
  <c r="AG59" i="15"/>
  <c r="AE59" i="15"/>
  <c r="BN59" i="15" s="1"/>
  <c r="AC59" i="15"/>
  <c r="AA59" i="15"/>
  <c r="Y59" i="15"/>
  <c r="W59" i="15"/>
  <c r="BJ59" i="15" s="1"/>
  <c r="U59" i="15"/>
  <c r="S59" i="15"/>
  <c r="Q59" i="15"/>
  <c r="BG59" i="15" s="1"/>
  <c r="O59" i="15"/>
  <c r="M59" i="15"/>
  <c r="K59" i="15"/>
  <c r="F59" i="15"/>
  <c r="D59" i="15"/>
  <c r="I59" i="15" s="1"/>
  <c r="BO58" i="15"/>
  <c r="BL58" i="15"/>
  <c r="BK58" i="15"/>
  <c r="BJ58" i="15"/>
  <c r="BH58" i="15"/>
  <c r="BG58" i="15"/>
  <c r="BB58" i="15"/>
  <c r="BA58" i="15"/>
  <c r="AZ58" i="15"/>
  <c r="AY58" i="15"/>
  <c r="AX58" i="15"/>
  <c r="AW58" i="15"/>
  <c r="AV58" i="15"/>
  <c r="AU58" i="15"/>
  <c r="AT58" i="15"/>
  <c r="AS58" i="15"/>
  <c r="AR58" i="15"/>
  <c r="AQ58" i="15"/>
  <c r="AP58" i="15"/>
  <c r="AO58" i="15"/>
  <c r="AM58" i="15"/>
  <c r="BQ58" i="15" s="1"/>
  <c r="AK58" i="15"/>
  <c r="AI58" i="15"/>
  <c r="BP58" i="15" s="1"/>
  <c r="AG58" i="15"/>
  <c r="AE58" i="15"/>
  <c r="BN58" i="15" s="1"/>
  <c r="AC58" i="15"/>
  <c r="BM58" i="15" s="1"/>
  <c r="AA58" i="15"/>
  <c r="Y58" i="15"/>
  <c r="W58" i="15"/>
  <c r="U58" i="15"/>
  <c r="BI58" i="15" s="1"/>
  <c r="S58" i="15"/>
  <c r="Q58" i="15"/>
  <c r="O58" i="15"/>
  <c r="M58" i="15"/>
  <c r="BE58" i="15" s="1"/>
  <c r="K58" i="15"/>
  <c r="BD58" i="15" s="1"/>
  <c r="I58" i="15"/>
  <c r="D58" i="15"/>
  <c r="F58" i="15" s="1"/>
  <c r="BN57" i="15"/>
  <c r="BK57" i="15"/>
  <c r="BI57" i="15"/>
  <c r="BG57" i="15"/>
  <c r="BF57" i="15"/>
  <c r="BB57" i="15"/>
  <c r="BA57" i="15"/>
  <c r="AZ57" i="15"/>
  <c r="AY57" i="15"/>
  <c r="AX57" i="15"/>
  <c r="AW57" i="15"/>
  <c r="AV57" i="15"/>
  <c r="AU57" i="15"/>
  <c r="BJ57" i="15" s="1"/>
  <c r="AT57" i="15"/>
  <c r="AS57" i="15"/>
  <c r="AR57" i="15"/>
  <c r="AQ57" i="15"/>
  <c r="AP57" i="15"/>
  <c r="AO57" i="15"/>
  <c r="AM57" i="15"/>
  <c r="BQ57" i="15" s="1"/>
  <c r="AK57" i="15"/>
  <c r="BC57" i="15" s="1"/>
  <c r="AI57" i="15"/>
  <c r="BP57" i="15" s="1"/>
  <c r="AG57" i="15"/>
  <c r="BO57" i="15" s="1"/>
  <c r="AE57" i="15"/>
  <c r="AC57" i="15"/>
  <c r="AA57" i="15"/>
  <c r="BL57" i="15" s="1"/>
  <c r="Y57" i="15"/>
  <c r="W57" i="15"/>
  <c r="U57" i="15"/>
  <c r="S57" i="15"/>
  <c r="BH57" i="15" s="1"/>
  <c r="Q57" i="15"/>
  <c r="O57" i="15"/>
  <c r="M57" i="15"/>
  <c r="BE57" i="15" s="1"/>
  <c r="K57" i="15"/>
  <c r="BD57" i="15" s="1"/>
  <c r="D57" i="15"/>
  <c r="I57" i="15" s="1"/>
  <c r="BB56" i="15"/>
  <c r="BQ56" i="15" s="1"/>
  <c r="BA56" i="15"/>
  <c r="BP56" i="15" s="1"/>
  <c r="AZ56" i="15"/>
  <c r="AY56" i="15"/>
  <c r="AW56" i="15"/>
  <c r="AM56" i="15"/>
  <c r="AK56" i="15"/>
  <c r="AI56" i="15"/>
  <c r="AG56" i="15"/>
  <c r="AE56" i="15"/>
  <c r="AC56" i="15"/>
  <c r="AA56" i="15"/>
  <c r="Y56" i="15"/>
  <c r="W56" i="15"/>
  <c r="U56" i="15"/>
  <c r="S56" i="15"/>
  <c r="Q56" i="15"/>
  <c r="O56" i="15"/>
  <c r="M56" i="15"/>
  <c r="K56" i="15"/>
  <c r="I56" i="15"/>
  <c r="F56" i="15"/>
  <c r="D56" i="15"/>
  <c r="AX55" i="15"/>
  <c r="BM55" i="15" s="1"/>
  <c r="AW55" i="15"/>
  <c r="BL55" i="15" s="1"/>
  <c r="AT55" i="15"/>
  <c r="BI55" i="15" s="1"/>
  <c r="AS55" i="15"/>
  <c r="AQ55" i="15"/>
  <c r="AM55" i="15"/>
  <c r="AK55" i="15"/>
  <c r="AI55" i="15"/>
  <c r="AG55" i="15"/>
  <c r="AE55" i="15"/>
  <c r="AC55" i="15"/>
  <c r="AA55" i="15"/>
  <c r="Y55" i="15"/>
  <c r="W55" i="15"/>
  <c r="U55" i="15"/>
  <c r="S55" i="15"/>
  <c r="Q55" i="15"/>
  <c r="O55" i="15"/>
  <c r="M55" i="15"/>
  <c r="K55" i="15"/>
  <c r="D55" i="15"/>
  <c r="I55" i="15" s="1"/>
  <c r="AM54" i="15"/>
  <c r="AK54" i="15"/>
  <c r="AI54" i="15"/>
  <c r="AG54" i="15"/>
  <c r="AE54" i="15"/>
  <c r="AC54" i="15"/>
  <c r="AA54" i="15"/>
  <c r="Y54" i="15"/>
  <c r="W54" i="15"/>
  <c r="U54" i="15"/>
  <c r="S54" i="15"/>
  <c r="Q54" i="15"/>
  <c r="O54" i="15"/>
  <c r="M54" i="15"/>
  <c r="K54" i="15"/>
  <c r="D54" i="15"/>
  <c r="AM53" i="15"/>
  <c r="AK53" i="15"/>
  <c r="AI53" i="15"/>
  <c r="AG53" i="15"/>
  <c r="AE53" i="15"/>
  <c r="AC53" i="15"/>
  <c r="AA53" i="15"/>
  <c r="Y53" i="15"/>
  <c r="W53" i="15"/>
  <c r="U53" i="15"/>
  <c r="S53" i="15"/>
  <c r="Q53" i="15"/>
  <c r="O53" i="15"/>
  <c r="M53" i="15"/>
  <c r="K53" i="15"/>
  <c r="I53" i="15"/>
  <c r="D53" i="15"/>
  <c r="F53" i="15" s="1"/>
  <c r="BL52" i="15"/>
  <c r="AY52" i="15"/>
  <c r="BN52" i="15" s="1"/>
  <c r="AX52" i="15"/>
  <c r="BM52" i="15" s="1"/>
  <c r="AW52" i="15"/>
  <c r="AQ52" i="15"/>
  <c r="BF52" i="15" s="1"/>
  <c r="AM52" i="15"/>
  <c r="AK52" i="15"/>
  <c r="AI52" i="15"/>
  <c r="AG52" i="15"/>
  <c r="AE52" i="15"/>
  <c r="AC52" i="15"/>
  <c r="AA52" i="15"/>
  <c r="Y52" i="15"/>
  <c r="W52" i="15"/>
  <c r="U52" i="15"/>
  <c r="S52" i="15"/>
  <c r="Q52" i="15"/>
  <c r="O52" i="15"/>
  <c r="M52" i="15"/>
  <c r="K52" i="15"/>
  <c r="I52" i="15"/>
  <c r="F52" i="15"/>
  <c r="D52" i="15"/>
  <c r="BE51" i="15"/>
  <c r="AT51" i="15"/>
  <c r="BI51" i="15" s="1"/>
  <c r="AS51" i="15"/>
  <c r="AP51" i="15"/>
  <c r="AM51" i="15"/>
  <c r="AK51" i="15"/>
  <c r="AR51" i="15" s="1"/>
  <c r="AI51" i="15"/>
  <c r="AG51" i="15"/>
  <c r="AE51" i="15"/>
  <c r="AC51" i="15"/>
  <c r="AA51" i="15"/>
  <c r="Y51" i="15"/>
  <c r="W51" i="15"/>
  <c r="U51" i="15"/>
  <c r="S51" i="15"/>
  <c r="BH51" i="15" s="1"/>
  <c r="Q51" i="15"/>
  <c r="O51" i="15"/>
  <c r="M51" i="15"/>
  <c r="K51" i="15"/>
  <c r="D51" i="15"/>
  <c r="F51" i="15" s="1"/>
  <c r="AM50" i="15"/>
  <c r="AK50" i="15"/>
  <c r="AI50" i="15"/>
  <c r="AG50" i="15"/>
  <c r="AE50" i="15"/>
  <c r="AC50" i="15"/>
  <c r="AA50" i="15"/>
  <c r="Y50" i="15"/>
  <c r="W50" i="15"/>
  <c r="U50" i="15"/>
  <c r="S50" i="15"/>
  <c r="Q50" i="15"/>
  <c r="O50" i="15"/>
  <c r="M50" i="15"/>
  <c r="K50" i="15"/>
  <c r="D50" i="15"/>
  <c r="F50" i="15" s="1"/>
  <c r="BQ49" i="15"/>
  <c r="BO49" i="15"/>
  <c r="BN49" i="15"/>
  <c r="BL49" i="15"/>
  <c r="BB49" i="15"/>
  <c r="BA49" i="15"/>
  <c r="AZ49" i="15"/>
  <c r="AY49" i="15"/>
  <c r="AX49" i="15"/>
  <c r="AW49" i="15"/>
  <c r="AV49" i="15"/>
  <c r="AU49" i="15"/>
  <c r="AT49" i="15"/>
  <c r="AS49" i="15"/>
  <c r="BH49" i="15" s="1"/>
  <c r="AR49" i="15"/>
  <c r="BG49" i="15" s="1"/>
  <c r="AQ49" i="15"/>
  <c r="AP49" i="15"/>
  <c r="AO49" i="15"/>
  <c r="AM49" i="15"/>
  <c r="AK49" i="15"/>
  <c r="BC49" i="15" s="1"/>
  <c r="AI49" i="15"/>
  <c r="AG49" i="15"/>
  <c r="AE49" i="15"/>
  <c r="AC49" i="15"/>
  <c r="AA49" i="15"/>
  <c r="Y49" i="15"/>
  <c r="BK49" i="15" s="1"/>
  <c r="W49" i="15"/>
  <c r="BJ49" i="15" s="1"/>
  <c r="U49" i="15"/>
  <c r="BI49" i="15" s="1"/>
  <c r="S49" i="15"/>
  <c r="Q49" i="15"/>
  <c r="O49" i="15"/>
  <c r="BF49" i="15" s="1"/>
  <c r="M49" i="15"/>
  <c r="K49" i="15"/>
  <c r="BD49" i="15" s="1"/>
  <c r="F49" i="15"/>
  <c r="D49" i="15"/>
  <c r="I49" i="15" s="1"/>
  <c r="BP48" i="15"/>
  <c r="BN48" i="15"/>
  <c r="BB48" i="15"/>
  <c r="BQ48" i="15" s="1"/>
  <c r="BA48" i="15"/>
  <c r="AZ48" i="15"/>
  <c r="AY48" i="15"/>
  <c r="AX48" i="15"/>
  <c r="BM48" i="15" s="1"/>
  <c r="AW48" i="15"/>
  <c r="AV48" i="15"/>
  <c r="AU48" i="15"/>
  <c r="AT48" i="15"/>
  <c r="AS48" i="15"/>
  <c r="BH48" i="15" s="1"/>
  <c r="AR48" i="15"/>
  <c r="AQ48" i="15"/>
  <c r="AP48" i="15"/>
  <c r="AO48" i="15"/>
  <c r="AM48" i="15"/>
  <c r="AK48" i="15"/>
  <c r="AI48" i="15"/>
  <c r="AG48" i="15"/>
  <c r="BO48" i="15" s="1"/>
  <c r="AE48" i="15"/>
  <c r="AC48" i="15"/>
  <c r="AA48" i="15"/>
  <c r="BL48" i="15" s="1"/>
  <c r="Y48" i="15"/>
  <c r="W48" i="15"/>
  <c r="U48" i="15"/>
  <c r="BI48" i="15" s="1"/>
  <c r="S48" i="15"/>
  <c r="Q48" i="15"/>
  <c r="BG48" i="15" s="1"/>
  <c r="O48" i="15"/>
  <c r="M48" i="15"/>
  <c r="BE48" i="15" s="1"/>
  <c r="K48" i="15"/>
  <c r="D48" i="15"/>
  <c r="F48" i="15" s="1"/>
  <c r="BD47" i="15"/>
  <c r="AS47" i="15"/>
  <c r="BH47" i="15" s="1"/>
  <c r="AR47" i="15"/>
  <c r="AQ47" i="15"/>
  <c r="BF47" i="15" s="1"/>
  <c r="AO47" i="15"/>
  <c r="AM47" i="15"/>
  <c r="AK47" i="15"/>
  <c r="AI47" i="15"/>
  <c r="AG47" i="15"/>
  <c r="AE47" i="15"/>
  <c r="AC47" i="15"/>
  <c r="AA47" i="15"/>
  <c r="Y47" i="15"/>
  <c r="W47" i="15"/>
  <c r="U47" i="15"/>
  <c r="S47" i="15"/>
  <c r="Q47" i="15"/>
  <c r="O47" i="15"/>
  <c r="M47" i="15"/>
  <c r="K47" i="15"/>
  <c r="I47" i="15"/>
  <c r="F47" i="15"/>
  <c r="D47" i="15"/>
  <c r="BQ46" i="15"/>
  <c r="BK46" i="15"/>
  <c r="BG46" i="15"/>
  <c r="BF46" i="15"/>
  <c r="BB46" i="15"/>
  <c r="BA46" i="15"/>
  <c r="BP46" i="15" s="1"/>
  <c r="AZ46" i="15"/>
  <c r="AY46" i="15"/>
  <c r="AX46" i="15"/>
  <c r="AW46" i="15"/>
  <c r="AV46" i="15"/>
  <c r="AU46" i="15"/>
  <c r="BJ46" i="15" s="1"/>
  <c r="AT46" i="15"/>
  <c r="AS46" i="15"/>
  <c r="AR46" i="15"/>
  <c r="AQ46" i="15"/>
  <c r="AP46" i="15"/>
  <c r="BE46" i="15" s="1"/>
  <c r="AO46" i="15"/>
  <c r="AM46" i="15"/>
  <c r="AK46" i="15"/>
  <c r="AI46" i="15"/>
  <c r="AG46" i="15"/>
  <c r="AE46" i="15"/>
  <c r="BN46" i="15" s="1"/>
  <c r="AC46" i="15"/>
  <c r="AA46" i="15"/>
  <c r="BL46" i="15" s="1"/>
  <c r="Y46" i="15"/>
  <c r="W46" i="15"/>
  <c r="U46" i="15"/>
  <c r="BI46" i="15" s="1"/>
  <c r="S46" i="15"/>
  <c r="BH46" i="15" s="1"/>
  <c r="Q46" i="15"/>
  <c r="O46" i="15"/>
  <c r="M46" i="15"/>
  <c r="K46" i="15"/>
  <c r="BD46" i="15" s="1"/>
  <c r="D46" i="15"/>
  <c r="I46" i="15" s="1"/>
  <c r="BP45" i="15"/>
  <c r="BN45" i="15"/>
  <c r="BJ45" i="15"/>
  <c r="BG45" i="15"/>
  <c r="BD45" i="15"/>
  <c r="BB45" i="15"/>
  <c r="BA45" i="15"/>
  <c r="AZ45" i="15"/>
  <c r="BO45" i="15" s="1"/>
  <c r="AY45" i="15"/>
  <c r="AX45" i="15"/>
  <c r="AW45" i="15"/>
  <c r="AV45" i="15"/>
  <c r="AU45" i="15"/>
  <c r="AT45" i="15"/>
  <c r="AS45" i="15"/>
  <c r="AR45" i="15"/>
  <c r="AQ45" i="15"/>
  <c r="AP45" i="15"/>
  <c r="AO45" i="15"/>
  <c r="AM45" i="15"/>
  <c r="BQ45" i="15" s="1"/>
  <c r="AK45" i="15"/>
  <c r="BC45" i="15" s="1"/>
  <c r="AI45" i="15"/>
  <c r="AG45" i="15"/>
  <c r="AE45" i="15"/>
  <c r="AC45" i="15"/>
  <c r="BM45" i="15" s="1"/>
  <c r="AA45" i="15"/>
  <c r="Y45" i="15"/>
  <c r="BK45" i="15" s="1"/>
  <c r="W45" i="15"/>
  <c r="U45" i="15"/>
  <c r="BI45" i="15" s="1"/>
  <c r="S45" i="15"/>
  <c r="BH45" i="15" s="1"/>
  <c r="Q45" i="15"/>
  <c r="O45" i="15"/>
  <c r="BF45" i="15" s="1"/>
  <c r="M45" i="15"/>
  <c r="BE45" i="15" s="1"/>
  <c r="K45" i="15"/>
  <c r="D45" i="15"/>
  <c r="I45" i="15" s="1"/>
  <c r="BQ44" i="15"/>
  <c r="BO44" i="15"/>
  <c r="BG44" i="15"/>
  <c r="BD44" i="15"/>
  <c r="BB44" i="15"/>
  <c r="BA44" i="15"/>
  <c r="AZ44" i="15"/>
  <c r="AY44" i="15"/>
  <c r="BN44" i="15" s="1"/>
  <c r="AX44" i="15"/>
  <c r="AW44" i="15"/>
  <c r="AV44" i="15"/>
  <c r="AU44" i="15"/>
  <c r="AT44" i="15"/>
  <c r="BI44" i="15" s="1"/>
  <c r="AS44" i="15"/>
  <c r="AR44" i="15"/>
  <c r="AQ44" i="15"/>
  <c r="AP44" i="15"/>
  <c r="AO44" i="15"/>
  <c r="AM44" i="15"/>
  <c r="AK44" i="15"/>
  <c r="AI44" i="15"/>
  <c r="AG44" i="15"/>
  <c r="AE44" i="15"/>
  <c r="AC44" i="15"/>
  <c r="AA44" i="15"/>
  <c r="BL44" i="15" s="1"/>
  <c r="Y44" i="15"/>
  <c r="W44" i="15"/>
  <c r="BJ44" i="15" s="1"/>
  <c r="U44" i="15"/>
  <c r="S44" i="15"/>
  <c r="BH44" i="15" s="1"/>
  <c r="Q44" i="15"/>
  <c r="O44" i="15"/>
  <c r="BF44" i="15" s="1"/>
  <c r="M44" i="15"/>
  <c r="BE44" i="15" s="1"/>
  <c r="K44" i="15"/>
  <c r="I44" i="15"/>
  <c r="F44" i="15"/>
  <c r="D44" i="15"/>
  <c r="AX43" i="15"/>
  <c r="BM43" i="15" s="1"/>
  <c r="AQ43" i="15"/>
  <c r="AM43" i="15"/>
  <c r="AK43" i="15"/>
  <c r="AI43" i="15"/>
  <c r="AG43" i="15"/>
  <c r="AE43" i="15"/>
  <c r="AC43" i="15"/>
  <c r="AA43" i="15"/>
  <c r="BL43" i="15" s="1"/>
  <c r="Y43" i="15"/>
  <c r="W43" i="15"/>
  <c r="U43" i="15"/>
  <c r="S43" i="15"/>
  <c r="Q43" i="15"/>
  <c r="O43" i="15"/>
  <c r="BF43" i="15" s="1"/>
  <c r="M43" i="15"/>
  <c r="K43" i="15"/>
  <c r="F43" i="15"/>
  <c r="D43" i="15"/>
  <c r="I43" i="15" s="1"/>
  <c r="BM42" i="15"/>
  <c r="BL42" i="15"/>
  <c r="BK42" i="15"/>
  <c r="BH42" i="15"/>
  <c r="BG42" i="15"/>
  <c r="BE42" i="15"/>
  <c r="BB42" i="15"/>
  <c r="BQ42" i="15" s="1"/>
  <c r="BA42" i="15"/>
  <c r="AZ42" i="15"/>
  <c r="AY42" i="15"/>
  <c r="AX42" i="15"/>
  <c r="AW42" i="15"/>
  <c r="AV42" i="15"/>
  <c r="AU42" i="15"/>
  <c r="AT42" i="15"/>
  <c r="AS42" i="15"/>
  <c r="AR42" i="15"/>
  <c r="AQ42" i="15"/>
  <c r="AP42" i="15"/>
  <c r="AO42" i="15"/>
  <c r="AM42" i="15"/>
  <c r="AK42" i="15"/>
  <c r="BC42" i="15" s="1"/>
  <c r="AI42" i="15"/>
  <c r="BP42" i="15" s="1"/>
  <c r="AG42" i="15"/>
  <c r="BO42" i="15" s="1"/>
  <c r="AE42" i="15"/>
  <c r="BN42" i="15" s="1"/>
  <c r="AC42" i="15"/>
  <c r="AA42" i="15"/>
  <c r="Y42" i="15"/>
  <c r="W42" i="15"/>
  <c r="BJ42" i="15" s="1"/>
  <c r="U42" i="15"/>
  <c r="BI42" i="15" s="1"/>
  <c r="S42" i="15"/>
  <c r="Q42" i="15"/>
  <c r="O42" i="15"/>
  <c r="BF42" i="15" s="1"/>
  <c r="M42" i="15"/>
  <c r="K42" i="15"/>
  <c r="I42" i="15"/>
  <c r="D42" i="15"/>
  <c r="F42" i="15" s="1"/>
  <c r="BQ41" i="15"/>
  <c r="BP41" i="15"/>
  <c r="BK41" i="15"/>
  <c r="BJ41" i="15"/>
  <c r="BB41" i="15"/>
  <c r="BA41" i="15"/>
  <c r="AZ41" i="15"/>
  <c r="BO41" i="15" s="1"/>
  <c r="AY41" i="15"/>
  <c r="AX41" i="15"/>
  <c r="AW41" i="15"/>
  <c r="AV41" i="15"/>
  <c r="AU41" i="15"/>
  <c r="AT41" i="15"/>
  <c r="BI41" i="15" s="1"/>
  <c r="AS41" i="15"/>
  <c r="AR41" i="15"/>
  <c r="AQ41" i="15"/>
  <c r="BF41" i="15" s="1"/>
  <c r="AP41" i="15"/>
  <c r="AO41" i="15"/>
  <c r="AM41" i="15"/>
  <c r="AK41" i="15"/>
  <c r="AI41" i="15"/>
  <c r="AG41" i="15"/>
  <c r="AE41" i="15"/>
  <c r="BN41" i="15" s="1"/>
  <c r="AC41" i="15"/>
  <c r="BM41" i="15" s="1"/>
  <c r="AA41" i="15"/>
  <c r="BL41" i="15" s="1"/>
  <c r="Y41" i="15"/>
  <c r="W41" i="15"/>
  <c r="U41" i="15"/>
  <c r="S41" i="15"/>
  <c r="Q41" i="15"/>
  <c r="BG41" i="15" s="1"/>
  <c r="O41" i="15"/>
  <c r="M41" i="15"/>
  <c r="K41" i="15"/>
  <c r="BD41" i="15" s="1"/>
  <c r="D41" i="15"/>
  <c r="F41" i="15" s="1"/>
  <c r="AM40" i="15"/>
  <c r="AK40" i="15"/>
  <c r="AI40" i="15"/>
  <c r="AG40" i="15"/>
  <c r="AE40" i="15"/>
  <c r="AC40" i="15"/>
  <c r="AA40" i="15"/>
  <c r="Y40" i="15"/>
  <c r="W40" i="15"/>
  <c r="U40" i="15"/>
  <c r="S40" i="15"/>
  <c r="Q40" i="15"/>
  <c r="O40" i="15"/>
  <c r="M40" i="15"/>
  <c r="K40" i="15"/>
  <c r="D40" i="15"/>
  <c r="I40" i="15" s="1"/>
  <c r="AM39" i="15"/>
  <c r="AK39" i="15"/>
  <c r="AI39" i="15"/>
  <c r="AG39" i="15"/>
  <c r="AE39" i="15"/>
  <c r="AC39" i="15"/>
  <c r="AA39" i="15"/>
  <c r="Y39" i="15"/>
  <c r="W39" i="15"/>
  <c r="U39" i="15"/>
  <c r="S39" i="15"/>
  <c r="Q39" i="15"/>
  <c r="O39" i="15"/>
  <c r="M39" i="15"/>
  <c r="K39" i="15"/>
  <c r="F39" i="15"/>
  <c r="D39" i="15"/>
  <c r="I39" i="15" s="1"/>
  <c r="BQ38" i="15"/>
  <c r="BF38" i="15"/>
  <c r="BB38" i="15"/>
  <c r="AQ38" i="15"/>
  <c r="AM38" i="15"/>
  <c r="AK38" i="15"/>
  <c r="AI38" i="15"/>
  <c r="AG38" i="15"/>
  <c r="AE38" i="15"/>
  <c r="AC38" i="15"/>
  <c r="AA38" i="15"/>
  <c r="Y38" i="15"/>
  <c r="W38" i="15"/>
  <c r="U38" i="15"/>
  <c r="S38" i="15"/>
  <c r="Q38" i="15"/>
  <c r="O38" i="15"/>
  <c r="M38" i="15"/>
  <c r="K38" i="15"/>
  <c r="D38" i="15"/>
  <c r="I38" i="15" s="1"/>
  <c r="AX37" i="15"/>
  <c r="BM37" i="15" s="1"/>
  <c r="AQ37" i="15"/>
  <c r="AM37" i="15"/>
  <c r="AK37" i="15"/>
  <c r="AI37" i="15"/>
  <c r="AG37" i="15"/>
  <c r="AE37" i="15"/>
  <c r="AC37" i="15"/>
  <c r="AA37" i="15"/>
  <c r="Y37" i="15"/>
  <c r="W37" i="15"/>
  <c r="U37" i="15"/>
  <c r="S37" i="15"/>
  <c r="Q37" i="15"/>
  <c r="O37" i="15"/>
  <c r="M37" i="15"/>
  <c r="K37" i="15"/>
  <c r="D37" i="15"/>
  <c r="F37" i="15" s="1"/>
  <c r="BL36" i="15"/>
  <c r="BK36" i="15"/>
  <c r="BH36" i="15"/>
  <c r="BG36" i="15"/>
  <c r="BE36" i="15"/>
  <c r="BB36" i="15"/>
  <c r="BA36" i="15"/>
  <c r="BP36" i="15" s="1"/>
  <c r="AZ36" i="15"/>
  <c r="AY36" i="15"/>
  <c r="AX36" i="15"/>
  <c r="AW36" i="15"/>
  <c r="AV36" i="15"/>
  <c r="AU36" i="15"/>
  <c r="BJ36" i="15" s="1"/>
  <c r="AT36" i="15"/>
  <c r="AS36" i="15"/>
  <c r="AR36" i="15"/>
  <c r="AQ36" i="15"/>
  <c r="AP36" i="15"/>
  <c r="AO36" i="15"/>
  <c r="AM36" i="15"/>
  <c r="BQ36" i="15" s="1"/>
  <c r="AK36" i="15"/>
  <c r="AI36" i="15"/>
  <c r="AG36" i="15"/>
  <c r="BO36" i="15" s="1"/>
  <c r="AE36" i="15"/>
  <c r="BN36" i="15" s="1"/>
  <c r="AC36" i="15"/>
  <c r="BM36" i="15" s="1"/>
  <c r="AA36" i="15"/>
  <c r="Y36" i="15"/>
  <c r="W36" i="15"/>
  <c r="U36" i="15"/>
  <c r="BI36" i="15" s="1"/>
  <c r="S36" i="15"/>
  <c r="Q36" i="15"/>
  <c r="O36" i="15"/>
  <c r="BF36" i="15" s="1"/>
  <c r="M36" i="15"/>
  <c r="K36" i="15"/>
  <c r="BD36" i="15" s="1"/>
  <c r="I36" i="15"/>
  <c r="F36" i="15"/>
  <c r="D36" i="15"/>
  <c r="BP35" i="15"/>
  <c r="BM35" i="15"/>
  <c r="BJ35" i="15"/>
  <c r="BB35" i="15"/>
  <c r="BA35" i="15"/>
  <c r="AZ35" i="15"/>
  <c r="AY35" i="15"/>
  <c r="AX35" i="15"/>
  <c r="AW35" i="15"/>
  <c r="AV35" i="15"/>
  <c r="AU35" i="15"/>
  <c r="AT35" i="15"/>
  <c r="BI35" i="15" s="1"/>
  <c r="AS35" i="15"/>
  <c r="AR35" i="15"/>
  <c r="AQ35" i="15"/>
  <c r="AP35" i="15"/>
  <c r="AO35" i="15"/>
  <c r="AM35" i="15"/>
  <c r="BQ35" i="15" s="1"/>
  <c r="AK35" i="15"/>
  <c r="AI35" i="15"/>
  <c r="AG35" i="15"/>
  <c r="BO35" i="15" s="1"/>
  <c r="AE35" i="15"/>
  <c r="BN35" i="15" s="1"/>
  <c r="AC35" i="15"/>
  <c r="AA35" i="15"/>
  <c r="Y35" i="15"/>
  <c r="BK35" i="15" s="1"/>
  <c r="W35" i="15"/>
  <c r="U35" i="15"/>
  <c r="S35" i="15"/>
  <c r="BH35" i="15" s="1"/>
  <c r="Q35" i="15"/>
  <c r="BG35" i="15" s="1"/>
  <c r="O35" i="15"/>
  <c r="M35" i="15"/>
  <c r="BE35" i="15" s="1"/>
  <c r="K35" i="15"/>
  <c r="D35" i="15"/>
  <c r="F35" i="15" s="1"/>
  <c r="BO34" i="15"/>
  <c r="BN34" i="15"/>
  <c r="BK34" i="15"/>
  <c r="BH34" i="15"/>
  <c r="BF34" i="15"/>
  <c r="BE34" i="15"/>
  <c r="BD34" i="15"/>
  <c r="BB34" i="15"/>
  <c r="BA34" i="15"/>
  <c r="AZ34" i="15"/>
  <c r="AY34" i="15"/>
  <c r="AX34" i="15"/>
  <c r="AW34" i="15"/>
  <c r="AV34" i="15"/>
  <c r="AU34" i="15"/>
  <c r="AT34" i="15"/>
  <c r="AS34" i="15"/>
  <c r="AR34" i="15"/>
  <c r="BG34" i="15" s="1"/>
  <c r="AQ34" i="15"/>
  <c r="AP34" i="15"/>
  <c r="AO34" i="15"/>
  <c r="AM34" i="15"/>
  <c r="BQ34" i="15" s="1"/>
  <c r="AK34" i="15"/>
  <c r="BC34" i="15" s="1"/>
  <c r="AI34" i="15"/>
  <c r="BP34" i="15" s="1"/>
  <c r="AG34" i="15"/>
  <c r="AE34" i="15"/>
  <c r="AC34" i="15"/>
  <c r="BM34" i="15" s="1"/>
  <c r="AA34" i="15"/>
  <c r="BL34" i="15" s="1"/>
  <c r="Y34" i="15"/>
  <c r="W34" i="15"/>
  <c r="BJ34" i="15" s="1"/>
  <c r="U34" i="15"/>
  <c r="BI34" i="15" s="1"/>
  <c r="S34" i="15"/>
  <c r="Q34" i="15"/>
  <c r="O34" i="15"/>
  <c r="M34" i="15"/>
  <c r="K34" i="15"/>
  <c r="F34" i="15"/>
  <c r="D34" i="15"/>
  <c r="I34" i="15" s="1"/>
  <c r="BO33" i="15"/>
  <c r="BL33" i="15"/>
  <c r="BI33" i="15"/>
  <c r="BF33" i="15"/>
  <c r="BE33" i="15"/>
  <c r="BD33" i="15"/>
  <c r="BB33" i="15"/>
  <c r="BA33" i="15"/>
  <c r="AZ33" i="15"/>
  <c r="AY33" i="15"/>
  <c r="BN33" i="15" s="1"/>
  <c r="AX33" i="15"/>
  <c r="AW33" i="15"/>
  <c r="AV33" i="15"/>
  <c r="AU33" i="15"/>
  <c r="AT33" i="15"/>
  <c r="AS33" i="15"/>
  <c r="AR33" i="15"/>
  <c r="AQ33" i="15"/>
  <c r="AP33" i="15"/>
  <c r="AO33" i="15"/>
  <c r="AM33" i="15"/>
  <c r="BQ33" i="15" s="1"/>
  <c r="AK33" i="15"/>
  <c r="BC33" i="15" s="1"/>
  <c r="AI33" i="15"/>
  <c r="AG33" i="15"/>
  <c r="AE33" i="15"/>
  <c r="AC33" i="15"/>
  <c r="BM33" i="15" s="1"/>
  <c r="AA33" i="15"/>
  <c r="Y33" i="15"/>
  <c r="W33" i="15"/>
  <c r="BJ33" i="15" s="1"/>
  <c r="U33" i="15"/>
  <c r="S33" i="15"/>
  <c r="BH33" i="15" s="1"/>
  <c r="Q33" i="15"/>
  <c r="BG33" i="15" s="1"/>
  <c r="O33" i="15"/>
  <c r="M33" i="15"/>
  <c r="K33" i="15"/>
  <c r="I33" i="15"/>
  <c r="F33" i="15"/>
  <c r="D33" i="15"/>
  <c r="BM32" i="15"/>
  <c r="BJ32" i="15"/>
  <c r="BH32" i="15"/>
  <c r="BG32" i="15"/>
  <c r="BD32" i="15"/>
  <c r="BB32" i="15"/>
  <c r="BA32" i="15"/>
  <c r="AZ32" i="15"/>
  <c r="AY32" i="15"/>
  <c r="AX32" i="15"/>
  <c r="AW32" i="15"/>
  <c r="AV32" i="15"/>
  <c r="AU32" i="15"/>
  <c r="AT32" i="15"/>
  <c r="AS32" i="15"/>
  <c r="AR32" i="15"/>
  <c r="AQ32" i="15"/>
  <c r="AP32" i="15"/>
  <c r="AO32" i="15"/>
  <c r="AM32" i="15"/>
  <c r="AK32" i="15"/>
  <c r="BC32" i="15" s="1"/>
  <c r="AI32" i="15"/>
  <c r="BP32" i="15" s="1"/>
  <c r="AG32" i="15"/>
  <c r="BO32" i="15" s="1"/>
  <c r="AE32" i="15"/>
  <c r="BN32" i="15" s="1"/>
  <c r="AC32" i="15"/>
  <c r="AA32" i="15"/>
  <c r="Y32" i="15"/>
  <c r="BK32" i="15" s="1"/>
  <c r="W32" i="15"/>
  <c r="U32" i="15"/>
  <c r="S32" i="15"/>
  <c r="Q32" i="15"/>
  <c r="O32" i="15"/>
  <c r="BF32" i="15" s="1"/>
  <c r="M32" i="15"/>
  <c r="BE32" i="15" s="1"/>
  <c r="K32" i="15"/>
  <c r="D32" i="15"/>
  <c r="I32" i="15" s="1"/>
  <c r="BQ31" i="15"/>
  <c r="BP31" i="15"/>
  <c r="BO31" i="15"/>
  <c r="BK31" i="15"/>
  <c r="BH31" i="15"/>
  <c r="BB31" i="15"/>
  <c r="BA31" i="15"/>
  <c r="AZ31" i="15"/>
  <c r="AY31" i="15"/>
  <c r="AX31" i="15"/>
  <c r="AW31" i="15"/>
  <c r="BL31" i="15" s="1"/>
  <c r="AV31" i="15"/>
  <c r="AU31" i="15"/>
  <c r="AT31" i="15"/>
  <c r="AS31" i="15"/>
  <c r="AR31" i="15"/>
  <c r="AQ31" i="15"/>
  <c r="AP31" i="15"/>
  <c r="BE31" i="15" s="1"/>
  <c r="AO31" i="15"/>
  <c r="AM31" i="15"/>
  <c r="AK31" i="15"/>
  <c r="AI31" i="15"/>
  <c r="AG31" i="15"/>
  <c r="AE31" i="15"/>
  <c r="BN31" i="15" s="1"/>
  <c r="AC31" i="15"/>
  <c r="BM31" i="15" s="1"/>
  <c r="AA31" i="15"/>
  <c r="Y31" i="15"/>
  <c r="W31" i="15"/>
  <c r="BJ31" i="15" s="1"/>
  <c r="U31" i="15"/>
  <c r="BI31" i="15" s="1"/>
  <c r="S31" i="15"/>
  <c r="Q31" i="15"/>
  <c r="O31" i="15"/>
  <c r="BF31" i="15" s="1"/>
  <c r="M31" i="15"/>
  <c r="K31" i="15"/>
  <c r="BD31" i="15" s="1"/>
  <c r="I31" i="15"/>
  <c r="F31" i="15"/>
  <c r="D31" i="15"/>
  <c r="BP30" i="15"/>
  <c r="BK30" i="15"/>
  <c r="BI30" i="15"/>
  <c r="BF30" i="15"/>
  <c r="BD30" i="15"/>
  <c r="BB30" i="15"/>
  <c r="BA30" i="15"/>
  <c r="AZ30" i="15"/>
  <c r="BO30" i="15" s="1"/>
  <c r="AY30" i="15"/>
  <c r="AX30" i="15"/>
  <c r="AW30" i="15"/>
  <c r="AV30" i="15"/>
  <c r="AU30" i="15"/>
  <c r="AT30" i="15"/>
  <c r="AS30" i="15"/>
  <c r="AR30" i="15"/>
  <c r="AQ30" i="15"/>
  <c r="AP30" i="15"/>
  <c r="AO30" i="15"/>
  <c r="AM30" i="15"/>
  <c r="BQ30" i="15" s="1"/>
  <c r="AK30" i="15"/>
  <c r="BC30" i="15" s="1"/>
  <c r="AI30" i="15"/>
  <c r="AG30" i="15"/>
  <c r="AE30" i="15"/>
  <c r="BN30" i="15" s="1"/>
  <c r="AC30" i="15"/>
  <c r="AA30" i="15"/>
  <c r="BL30" i="15" s="1"/>
  <c r="Y30" i="15"/>
  <c r="W30" i="15"/>
  <c r="U30" i="15"/>
  <c r="S30" i="15"/>
  <c r="Q30" i="15"/>
  <c r="BG30" i="15" s="1"/>
  <c r="O30" i="15"/>
  <c r="M30" i="15"/>
  <c r="K30" i="15"/>
  <c r="D30" i="15"/>
  <c r="I30" i="15" s="1"/>
  <c r="BO29" i="15"/>
  <c r="BN29" i="15"/>
  <c r="BD29" i="15"/>
  <c r="BB29" i="15"/>
  <c r="BA29" i="15"/>
  <c r="AZ29" i="15"/>
  <c r="AY29" i="15"/>
  <c r="AX29" i="15"/>
  <c r="BM29" i="15" s="1"/>
  <c r="AW29" i="15"/>
  <c r="AV29" i="15"/>
  <c r="AU29" i="15"/>
  <c r="BJ29" i="15" s="1"/>
  <c r="AT29" i="15"/>
  <c r="AS29" i="15"/>
  <c r="AR29" i="15"/>
  <c r="AQ29" i="15"/>
  <c r="AP29" i="15"/>
  <c r="AO29" i="15"/>
  <c r="AM29" i="15"/>
  <c r="BQ29" i="15" s="1"/>
  <c r="AK29" i="15"/>
  <c r="AI29" i="15"/>
  <c r="AG29" i="15"/>
  <c r="AE29" i="15"/>
  <c r="AC29" i="15"/>
  <c r="AA29" i="15"/>
  <c r="Y29" i="15"/>
  <c r="BK29" i="15" s="1"/>
  <c r="W29" i="15"/>
  <c r="U29" i="15"/>
  <c r="S29" i="15"/>
  <c r="Q29" i="15"/>
  <c r="BG29" i="15" s="1"/>
  <c r="O29" i="15"/>
  <c r="M29" i="15"/>
  <c r="BE29" i="15" s="1"/>
  <c r="K29" i="15"/>
  <c r="I29" i="15"/>
  <c r="F29" i="15"/>
  <c r="D29" i="15"/>
  <c r="BP28" i="15"/>
  <c r="BM28" i="15"/>
  <c r="BL28" i="15"/>
  <c r="BJ28" i="15"/>
  <c r="BI28" i="15"/>
  <c r="BH28" i="15"/>
  <c r="BG28" i="15"/>
  <c r="BF28" i="15"/>
  <c r="BE28" i="15"/>
  <c r="BB28" i="15"/>
  <c r="BQ28" i="15" s="1"/>
  <c r="BA28" i="15"/>
  <c r="AZ28" i="15"/>
  <c r="AY28" i="15"/>
  <c r="AX28" i="15"/>
  <c r="AW28" i="15"/>
  <c r="AV28" i="15"/>
  <c r="AU28" i="15"/>
  <c r="AT28" i="15"/>
  <c r="AS28" i="15"/>
  <c r="AR28" i="15"/>
  <c r="AQ28" i="15"/>
  <c r="AP28" i="15"/>
  <c r="AO28" i="15"/>
  <c r="AM28" i="15"/>
  <c r="AK28" i="15"/>
  <c r="BC28" i="15" s="1"/>
  <c r="AI28" i="15"/>
  <c r="AG28" i="15"/>
  <c r="BO28" i="15" s="1"/>
  <c r="AE28" i="15"/>
  <c r="AC28" i="15"/>
  <c r="AA28" i="15"/>
  <c r="Y28" i="15"/>
  <c r="W28" i="15"/>
  <c r="U28" i="15"/>
  <c r="S28" i="15"/>
  <c r="Q28" i="15"/>
  <c r="O28" i="15"/>
  <c r="M28" i="15"/>
  <c r="K28" i="15"/>
  <c r="BD28" i="15" s="1"/>
  <c r="D28" i="15"/>
  <c r="F28" i="15" s="1"/>
  <c r="BQ27" i="15"/>
  <c r="BI27" i="15"/>
  <c r="BF27" i="15"/>
  <c r="BB27" i="15"/>
  <c r="BA27" i="15"/>
  <c r="BP27" i="15" s="1"/>
  <c r="AZ27" i="15"/>
  <c r="AY27" i="15"/>
  <c r="AX27" i="15"/>
  <c r="AW27" i="15"/>
  <c r="AV27" i="15"/>
  <c r="AU27" i="15"/>
  <c r="AT27" i="15"/>
  <c r="AS27" i="15"/>
  <c r="BH27" i="15" s="1"/>
  <c r="AR27" i="15"/>
  <c r="AQ27" i="15"/>
  <c r="AP27" i="15"/>
  <c r="BE27" i="15" s="1"/>
  <c r="AO27" i="15"/>
  <c r="AM27" i="15"/>
  <c r="AK27" i="15"/>
  <c r="AI27" i="15"/>
  <c r="AG27" i="15"/>
  <c r="BO27" i="15" s="1"/>
  <c r="AE27" i="15"/>
  <c r="AC27" i="15"/>
  <c r="BM27" i="15" s="1"/>
  <c r="AA27" i="15"/>
  <c r="BL27" i="15" s="1"/>
  <c r="Y27" i="15"/>
  <c r="BK27" i="15" s="1"/>
  <c r="W27" i="15"/>
  <c r="BJ27" i="15" s="1"/>
  <c r="U27" i="15"/>
  <c r="S27" i="15"/>
  <c r="Q27" i="15"/>
  <c r="BG27" i="15" s="1"/>
  <c r="O27" i="15"/>
  <c r="M27" i="15"/>
  <c r="K27" i="15"/>
  <c r="BD27" i="15" s="1"/>
  <c r="D27" i="15"/>
  <c r="I27" i="15" s="1"/>
  <c r="BP26" i="15"/>
  <c r="BO26" i="15"/>
  <c r="BN26" i="15"/>
  <c r="BM26" i="15"/>
  <c r="BH26" i="15"/>
  <c r="BG26" i="15"/>
  <c r="BD26" i="15"/>
  <c r="BB26" i="15"/>
  <c r="BA26" i="15"/>
  <c r="AZ26" i="15"/>
  <c r="AY26" i="15"/>
  <c r="AX26" i="15"/>
  <c r="AW26" i="15"/>
  <c r="BL26" i="15" s="1"/>
  <c r="AV26" i="15"/>
  <c r="AU26" i="15"/>
  <c r="AT26" i="15"/>
  <c r="AS26" i="15"/>
  <c r="AR26" i="15"/>
  <c r="AQ26" i="15"/>
  <c r="AP26" i="15"/>
  <c r="AO26" i="15"/>
  <c r="AM26" i="15"/>
  <c r="BQ26" i="15" s="1"/>
  <c r="AK26" i="15"/>
  <c r="AI26" i="15"/>
  <c r="AG26" i="15"/>
  <c r="AE26" i="15"/>
  <c r="AC26" i="15"/>
  <c r="AA26" i="15"/>
  <c r="Y26" i="15"/>
  <c r="W26" i="15"/>
  <c r="U26" i="15"/>
  <c r="BI26" i="15" s="1"/>
  <c r="S26" i="15"/>
  <c r="Q26" i="15"/>
  <c r="O26" i="15"/>
  <c r="M26" i="15"/>
  <c r="BE26" i="15" s="1"/>
  <c r="K26" i="15"/>
  <c r="I26" i="15"/>
  <c r="F26" i="15"/>
  <c r="D26" i="15"/>
  <c r="BL25" i="15"/>
  <c r="BK25" i="15"/>
  <c r="BJ25" i="15"/>
  <c r="BF25" i="15"/>
  <c r="BE25" i="15"/>
  <c r="BB25" i="15"/>
  <c r="BA25" i="15"/>
  <c r="AZ25" i="15"/>
  <c r="AY25" i="15"/>
  <c r="BN25" i="15" s="1"/>
  <c r="AX25" i="15"/>
  <c r="AW25" i="15"/>
  <c r="AV25" i="15"/>
  <c r="AU25" i="15"/>
  <c r="AT25" i="15"/>
  <c r="AS25" i="15"/>
  <c r="AR25" i="15"/>
  <c r="AQ25" i="15"/>
  <c r="AP25" i="15"/>
  <c r="AO25" i="15"/>
  <c r="BD25" i="15" s="1"/>
  <c r="AM25" i="15"/>
  <c r="AK25" i="15"/>
  <c r="AI25" i="15"/>
  <c r="BP25" i="15" s="1"/>
  <c r="AG25" i="15"/>
  <c r="AE25" i="15"/>
  <c r="AC25" i="15"/>
  <c r="BM25" i="15" s="1"/>
  <c r="AA25" i="15"/>
  <c r="Y25" i="15"/>
  <c r="W25" i="15"/>
  <c r="U25" i="15"/>
  <c r="BI25" i="15" s="1"/>
  <c r="S25" i="15"/>
  <c r="Q25" i="15"/>
  <c r="BG25" i="15" s="1"/>
  <c r="O25" i="15"/>
  <c r="M25" i="15"/>
  <c r="K25" i="15"/>
  <c r="I25" i="15"/>
  <c r="F25" i="15"/>
  <c r="D25" i="15"/>
  <c r="BJ24" i="15"/>
  <c r="BD24" i="15"/>
  <c r="BB24" i="15"/>
  <c r="BQ24" i="15" s="1"/>
  <c r="BA24" i="15"/>
  <c r="AZ24" i="15"/>
  <c r="AY24" i="15"/>
  <c r="AX24" i="15"/>
  <c r="AW24" i="15"/>
  <c r="AV24" i="15"/>
  <c r="AU24" i="15"/>
  <c r="AT24" i="15"/>
  <c r="BI24" i="15" s="1"/>
  <c r="AS24" i="15"/>
  <c r="AR24" i="15"/>
  <c r="AQ24" i="15"/>
  <c r="AP24" i="15"/>
  <c r="BE24" i="15" s="1"/>
  <c r="AO24" i="15"/>
  <c r="AM24" i="15"/>
  <c r="AK24" i="15"/>
  <c r="BC24" i="15" s="1"/>
  <c r="AI24" i="15"/>
  <c r="AG24" i="15"/>
  <c r="BO24" i="15" s="1"/>
  <c r="AE24" i="15"/>
  <c r="AC24" i="15"/>
  <c r="BM24" i="15" s="1"/>
  <c r="AA24" i="15"/>
  <c r="Y24" i="15"/>
  <c r="BK24" i="15" s="1"/>
  <c r="W24" i="15"/>
  <c r="U24" i="15"/>
  <c r="S24" i="15"/>
  <c r="BH24" i="15" s="1"/>
  <c r="Q24" i="15"/>
  <c r="O24" i="15"/>
  <c r="BF24" i="15" s="1"/>
  <c r="M24" i="15"/>
  <c r="K24" i="15"/>
  <c r="D24" i="15"/>
  <c r="I24" i="15" s="1"/>
  <c r="BQ23" i="15"/>
  <c r="BP23" i="15"/>
  <c r="BO23" i="15"/>
  <c r="BN23" i="15"/>
  <c r="BM23" i="15"/>
  <c r="BB23" i="15"/>
  <c r="BA23" i="15"/>
  <c r="AZ23" i="15"/>
  <c r="AY23" i="15"/>
  <c r="AX23" i="15"/>
  <c r="AW23" i="15"/>
  <c r="AV23" i="15"/>
  <c r="AU23" i="15"/>
  <c r="AT23" i="15"/>
  <c r="AS23" i="15"/>
  <c r="BH23" i="15" s="1"/>
  <c r="AR23" i="15"/>
  <c r="AQ23" i="15"/>
  <c r="AP23" i="15"/>
  <c r="AO23" i="15"/>
  <c r="BD23" i="15" s="1"/>
  <c r="AM23" i="15"/>
  <c r="AK23" i="15"/>
  <c r="AI23" i="15"/>
  <c r="AG23" i="15"/>
  <c r="AE23" i="15"/>
  <c r="AC23" i="15"/>
  <c r="AA23" i="15"/>
  <c r="Y23" i="15"/>
  <c r="BK23" i="15" s="1"/>
  <c r="W23" i="15"/>
  <c r="BJ23" i="15" s="1"/>
  <c r="U23" i="15"/>
  <c r="BI23" i="15" s="1"/>
  <c r="S23" i="15"/>
  <c r="Q23" i="15"/>
  <c r="BG23" i="15" s="1"/>
  <c r="O23" i="15"/>
  <c r="M23" i="15"/>
  <c r="BE23" i="15" s="1"/>
  <c r="K23" i="15"/>
  <c r="I23" i="15"/>
  <c r="F23" i="15"/>
  <c r="D23" i="15"/>
  <c r="BQ22" i="15"/>
  <c r="BP22" i="15"/>
  <c r="BN22" i="15"/>
  <c r="BM22" i="15"/>
  <c r="BJ22" i="15"/>
  <c r="BF22" i="15"/>
  <c r="BE22" i="15"/>
  <c r="BB22" i="15"/>
  <c r="BA22" i="15"/>
  <c r="AZ22" i="15"/>
  <c r="AY22" i="15"/>
  <c r="AX22" i="15"/>
  <c r="AW22" i="15"/>
  <c r="AV22" i="15"/>
  <c r="AU22" i="15"/>
  <c r="AT22" i="15"/>
  <c r="BI22" i="15" s="1"/>
  <c r="AS22" i="15"/>
  <c r="AR22" i="15"/>
  <c r="AQ22" i="15"/>
  <c r="AP22" i="15"/>
  <c r="AO22" i="15"/>
  <c r="AM22" i="15"/>
  <c r="AK22" i="15"/>
  <c r="BC22" i="15" s="1"/>
  <c r="AI22" i="15"/>
  <c r="AG22" i="15"/>
  <c r="BO22" i="15" s="1"/>
  <c r="AE22" i="15"/>
  <c r="AC22" i="15"/>
  <c r="AA22" i="15"/>
  <c r="BL22" i="15" s="1"/>
  <c r="Y22" i="15"/>
  <c r="W22" i="15"/>
  <c r="U22" i="15"/>
  <c r="S22" i="15"/>
  <c r="BH22" i="15" s="1"/>
  <c r="Q22" i="15"/>
  <c r="BG22" i="15" s="1"/>
  <c r="O22" i="15"/>
  <c r="M22" i="15"/>
  <c r="K22" i="15"/>
  <c r="BD22" i="15" s="1"/>
  <c r="D22" i="15"/>
  <c r="I22" i="15" s="1"/>
  <c r="BQ21" i="15"/>
  <c r="BO21" i="15"/>
  <c r="BG21" i="15"/>
  <c r="BE21" i="15"/>
  <c r="BD21" i="15"/>
  <c r="BB21" i="15"/>
  <c r="BA21" i="15"/>
  <c r="AZ21" i="15"/>
  <c r="AY21" i="15"/>
  <c r="BN21" i="15" s="1"/>
  <c r="AX21" i="15"/>
  <c r="AW21" i="15"/>
  <c r="AV21" i="15"/>
  <c r="AU21" i="15"/>
  <c r="AT21" i="15"/>
  <c r="BI21" i="15" s="1"/>
  <c r="AS21" i="15"/>
  <c r="AR21" i="15"/>
  <c r="AQ21" i="15"/>
  <c r="AP21" i="15"/>
  <c r="AO21" i="15"/>
  <c r="AM21" i="15"/>
  <c r="AK21" i="15"/>
  <c r="AI21" i="15"/>
  <c r="AG21" i="15"/>
  <c r="AE21" i="15"/>
  <c r="AC21" i="15"/>
  <c r="AA21" i="15"/>
  <c r="Y21" i="15"/>
  <c r="BK21" i="15" s="1"/>
  <c r="W21" i="15"/>
  <c r="BJ21" i="15" s="1"/>
  <c r="U21" i="15"/>
  <c r="S21" i="15"/>
  <c r="BH21" i="15" s="1"/>
  <c r="Q21" i="15"/>
  <c r="O21" i="15"/>
  <c r="BF21" i="15" s="1"/>
  <c r="M21" i="15"/>
  <c r="K21" i="15"/>
  <c r="D21" i="15"/>
  <c r="I21" i="15" s="1"/>
  <c r="BB65" i="15"/>
  <c r="AM20" i="15"/>
  <c r="AK20" i="15"/>
  <c r="AI20" i="15"/>
  <c r="AG20" i="15"/>
  <c r="AE20" i="15"/>
  <c r="AC20" i="15"/>
  <c r="AA20" i="15"/>
  <c r="Y20" i="15"/>
  <c r="W20" i="15"/>
  <c r="U20" i="15"/>
  <c r="S20" i="15"/>
  <c r="Q20" i="15"/>
  <c r="O20" i="15"/>
  <c r="M20" i="15"/>
  <c r="K20" i="15"/>
  <c r="D20" i="15"/>
  <c r="BA19" i="15"/>
  <c r="AM19" i="15"/>
  <c r="AK19" i="15"/>
  <c r="AI19" i="15"/>
  <c r="AG19" i="15"/>
  <c r="AE19" i="15"/>
  <c r="AC19" i="15"/>
  <c r="AA19" i="15"/>
  <c r="Y19" i="15"/>
  <c r="W19" i="15"/>
  <c r="U19" i="15"/>
  <c r="S19" i="15"/>
  <c r="Q19" i="15"/>
  <c r="O19" i="15"/>
  <c r="M19" i="15"/>
  <c r="K19" i="15"/>
  <c r="F19" i="15"/>
  <c r="D19" i="15"/>
  <c r="I19" i="15" s="1"/>
  <c r="BH18" i="15"/>
  <c r="BG18" i="15"/>
  <c r="BF18" i="15"/>
  <c r="BE18" i="15"/>
  <c r="AS18" i="15"/>
  <c r="AR18" i="15"/>
  <c r="AQ18" i="15"/>
  <c r="AP18" i="15"/>
  <c r="AO18" i="15"/>
  <c r="AM18" i="15"/>
  <c r="AK18" i="15"/>
  <c r="AI18" i="15"/>
  <c r="AG18" i="15"/>
  <c r="AE18" i="15"/>
  <c r="AC18" i="15"/>
  <c r="AA18" i="15"/>
  <c r="Y18" i="15"/>
  <c r="W18" i="15"/>
  <c r="U18" i="15"/>
  <c r="S18" i="15"/>
  <c r="Q18" i="15"/>
  <c r="O18" i="15"/>
  <c r="M18" i="15"/>
  <c r="K18" i="15"/>
  <c r="I18" i="15"/>
  <c r="F18" i="15"/>
  <c r="D18" i="15"/>
  <c r="BM17" i="15"/>
  <c r="AX17" i="15"/>
  <c r="AT17" i="15"/>
  <c r="AS17" i="15"/>
  <c r="BH17" i="15" s="1"/>
  <c r="AR17" i="15"/>
  <c r="AQ17" i="15"/>
  <c r="AO17" i="15"/>
  <c r="AM17" i="15"/>
  <c r="AK17" i="15"/>
  <c r="AI17" i="15"/>
  <c r="AG17" i="15"/>
  <c r="AE17" i="15"/>
  <c r="AC17" i="15"/>
  <c r="AA17" i="15"/>
  <c r="Y17" i="15"/>
  <c r="W17" i="15"/>
  <c r="U17" i="15"/>
  <c r="BI17" i="15" s="1"/>
  <c r="S17" i="15"/>
  <c r="Q17" i="15"/>
  <c r="BG17" i="15" s="1"/>
  <c r="O17" i="15"/>
  <c r="BF17" i="15" s="1"/>
  <c r="M17" i="15"/>
  <c r="K17" i="15"/>
  <c r="I17" i="15"/>
  <c r="D17" i="15"/>
  <c r="F17" i="15" s="1"/>
  <c r="BQ16" i="15"/>
  <c r="BB16" i="15"/>
  <c r="AY16" i="15"/>
  <c r="BN16" i="15" s="1"/>
  <c r="AX16" i="15"/>
  <c r="BM16" i="15" s="1"/>
  <c r="AW16" i="15"/>
  <c r="AV16" i="15"/>
  <c r="AU16" i="15"/>
  <c r="AS16" i="15"/>
  <c r="AM16" i="15"/>
  <c r="AK16" i="15"/>
  <c r="AR16" i="15" s="1"/>
  <c r="AI16" i="15"/>
  <c r="AG16" i="15"/>
  <c r="AE16" i="15"/>
  <c r="AC16" i="15"/>
  <c r="AA16" i="15"/>
  <c r="BL16" i="15" s="1"/>
  <c r="Y16" i="15"/>
  <c r="W16" i="15"/>
  <c r="BJ16" i="15" s="1"/>
  <c r="U16" i="15"/>
  <c r="S16" i="15"/>
  <c r="BH16" i="15" s="1"/>
  <c r="Q16" i="15"/>
  <c r="BG16" i="15" s="1"/>
  <c r="O16" i="15"/>
  <c r="M16" i="15"/>
  <c r="K16" i="15"/>
  <c r="D16" i="15"/>
  <c r="F16" i="15" s="1"/>
  <c r="AW43" i="15"/>
  <c r="BM15" i="15"/>
  <c r="BG15" i="15"/>
  <c r="BF15" i="15"/>
  <c r="BE15" i="15"/>
  <c r="BB15" i="15"/>
  <c r="BQ15" i="15" s="1"/>
  <c r="BA15" i="15"/>
  <c r="AZ15" i="15"/>
  <c r="AY15" i="15"/>
  <c r="AX15" i="15"/>
  <c r="AW15" i="15"/>
  <c r="AV15" i="15"/>
  <c r="AU15" i="15"/>
  <c r="AT15" i="15"/>
  <c r="AS15" i="15"/>
  <c r="AR15" i="15"/>
  <c r="AQ15" i="15"/>
  <c r="AP15" i="15"/>
  <c r="AO15" i="15"/>
  <c r="AM15" i="15"/>
  <c r="AK15" i="15"/>
  <c r="AI15" i="15"/>
  <c r="BP15" i="15" s="1"/>
  <c r="AG15" i="15"/>
  <c r="BO15" i="15" s="1"/>
  <c r="AE15" i="15"/>
  <c r="AC15" i="15"/>
  <c r="AA15" i="15"/>
  <c r="BL15" i="15" s="1"/>
  <c r="Y15" i="15"/>
  <c r="W15" i="15"/>
  <c r="BJ15" i="15" s="1"/>
  <c r="U15" i="15"/>
  <c r="S15" i="15"/>
  <c r="BH15" i="15" s="1"/>
  <c r="Q15" i="15"/>
  <c r="O15" i="15"/>
  <c r="M15" i="15"/>
  <c r="K15" i="15"/>
  <c r="BD15" i="15" s="1"/>
  <c r="D15" i="15"/>
  <c r="I15" i="15" s="1"/>
  <c r="AV55" i="15"/>
  <c r="BM14" i="15"/>
  <c r="BK14" i="15"/>
  <c r="BJ14" i="15"/>
  <c r="BI14" i="15"/>
  <c r="BG14" i="15"/>
  <c r="BF14" i="15"/>
  <c r="BE14" i="15"/>
  <c r="BD14" i="15"/>
  <c r="BB14" i="15"/>
  <c r="BA14" i="15"/>
  <c r="AZ14" i="15"/>
  <c r="AY14" i="15"/>
  <c r="AX14" i="15"/>
  <c r="AW14" i="15"/>
  <c r="BL14" i="15" s="1"/>
  <c r="AV14" i="15"/>
  <c r="AU14" i="15"/>
  <c r="AT14" i="15"/>
  <c r="AS14" i="15"/>
  <c r="AR14" i="15"/>
  <c r="AQ14" i="15"/>
  <c r="AP14" i="15"/>
  <c r="AO14" i="15"/>
  <c r="AM14" i="15"/>
  <c r="BQ14" i="15" s="1"/>
  <c r="AK14" i="15"/>
  <c r="BC14" i="15" s="1"/>
  <c r="AI14" i="15"/>
  <c r="BP14" i="15" s="1"/>
  <c r="AG14" i="15"/>
  <c r="AE14" i="15"/>
  <c r="BN14" i="15" s="1"/>
  <c r="AC14" i="15"/>
  <c r="AA14" i="15"/>
  <c r="Y14" i="15"/>
  <c r="W14" i="15"/>
  <c r="U14" i="15"/>
  <c r="S14" i="15"/>
  <c r="BH14" i="15" s="1"/>
  <c r="Q14" i="15"/>
  <c r="O14" i="15"/>
  <c r="M14" i="15"/>
  <c r="K14" i="15"/>
  <c r="D14" i="15"/>
  <c r="F14" i="15" s="1"/>
  <c r="BL13" i="15"/>
  <c r="BB13" i="15"/>
  <c r="AX13" i="15"/>
  <c r="AW13" i="15"/>
  <c r="AT13" i="15"/>
  <c r="BI13" i="15" s="1"/>
  <c r="AS13" i="15"/>
  <c r="AR13" i="15"/>
  <c r="AQ13" i="15"/>
  <c r="AP13" i="15"/>
  <c r="AM13" i="15"/>
  <c r="BQ13" i="15" s="1"/>
  <c r="AK13" i="15"/>
  <c r="AI13" i="15"/>
  <c r="AG13" i="15"/>
  <c r="AE13" i="15"/>
  <c r="AC13" i="15"/>
  <c r="BM13" i="15" s="1"/>
  <c r="AA13" i="15"/>
  <c r="Y13" i="15"/>
  <c r="W13" i="15"/>
  <c r="U13" i="15"/>
  <c r="S13" i="15"/>
  <c r="BH13" i="15" s="1"/>
  <c r="Q13" i="15"/>
  <c r="BG13" i="15" s="1"/>
  <c r="O13" i="15"/>
  <c r="M13" i="15"/>
  <c r="BE13" i="15" s="1"/>
  <c r="K13" i="15"/>
  <c r="BD13" i="15" s="1"/>
  <c r="I13" i="15"/>
  <c r="F13" i="15"/>
  <c r="D13" i="15"/>
  <c r="AT90" i="15"/>
  <c r="BM12" i="15"/>
  <c r="BL12" i="15"/>
  <c r="BB12" i="15"/>
  <c r="AX12" i="15"/>
  <c r="AW12" i="15"/>
  <c r="AT12" i="15"/>
  <c r="AQ12" i="15"/>
  <c r="BF12" i="15" s="1"/>
  <c r="AM12" i="15"/>
  <c r="BQ12" i="15" s="1"/>
  <c r="AK12" i="15"/>
  <c r="AZ12" i="15" s="1"/>
  <c r="BO12" i="15" s="1"/>
  <c r="AI12" i="15"/>
  <c r="AG12" i="15"/>
  <c r="AE12" i="15"/>
  <c r="AC12" i="15"/>
  <c r="AA12" i="15"/>
  <c r="Y12" i="15"/>
  <c r="W12" i="15"/>
  <c r="U12" i="15"/>
  <c r="BI12" i="15" s="1"/>
  <c r="S12" i="15"/>
  <c r="Q12" i="15"/>
  <c r="O12" i="15"/>
  <c r="M12" i="15"/>
  <c r="K12" i="15"/>
  <c r="I12" i="15"/>
  <c r="F12" i="15"/>
  <c r="D12" i="15"/>
  <c r="AS85" i="15"/>
  <c r="BH85" i="15" s="1"/>
  <c r="BQ11" i="15"/>
  <c r="BP11" i="15"/>
  <c r="BK11" i="15"/>
  <c r="BH11" i="15"/>
  <c r="BF11" i="15"/>
  <c r="BE11" i="15"/>
  <c r="BD11" i="15"/>
  <c r="BB11" i="15"/>
  <c r="BA11" i="15"/>
  <c r="AZ11" i="15"/>
  <c r="AY11" i="15"/>
  <c r="AX11" i="15"/>
  <c r="AW11" i="15"/>
  <c r="AV11" i="15"/>
  <c r="AU11" i="15"/>
  <c r="AT11" i="15"/>
  <c r="AS11" i="15"/>
  <c r="AR11" i="15"/>
  <c r="AQ11" i="15"/>
  <c r="AP11" i="15"/>
  <c r="AO11" i="15"/>
  <c r="AM11" i="15"/>
  <c r="AK11" i="15"/>
  <c r="AI11" i="15"/>
  <c r="AG11" i="15"/>
  <c r="BO11" i="15" s="1"/>
  <c r="AE11" i="15"/>
  <c r="BN11" i="15" s="1"/>
  <c r="AC11" i="15"/>
  <c r="AA11" i="15"/>
  <c r="BL11" i="15" s="1"/>
  <c r="Y11" i="15"/>
  <c r="W11" i="15"/>
  <c r="U11" i="15"/>
  <c r="BI11" i="15" s="1"/>
  <c r="S11" i="15"/>
  <c r="Q11" i="15"/>
  <c r="BG11" i="15" s="1"/>
  <c r="O11" i="15"/>
  <c r="M11" i="15"/>
  <c r="K11" i="15"/>
  <c r="I11" i="15"/>
  <c r="F11" i="15"/>
  <c r="D11" i="15"/>
  <c r="BP10" i="15"/>
  <c r="BM10" i="15"/>
  <c r="BK10" i="15"/>
  <c r="BJ10" i="15"/>
  <c r="BI10" i="15"/>
  <c r="BG10" i="15"/>
  <c r="BF10" i="15"/>
  <c r="BD10" i="15"/>
  <c r="BB10" i="15"/>
  <c r="BA10" i="15"/>
  <c r="AZ10" i="15"/>
  <c r="AY10" i="15"/>
  <c r="AX10" i="15"/>
  <c r="AW10" i="15"/>
  <c r="AV10" i="15"/>
  <c r="AU10" i="15"/>
  <c r="AT10" i="15"/>
  <c r="AS10" i="15"/>
  <c r="AR10" i="15"/>
  <c r="AQ10" i="15"/>
  <c r="AP10" i="15"/>
  <c r="BE10" i="15" s="1"/>
  <c r="AO10" i="15"/>
  <c r="AM10" i="15"/>
  <c r="BQ10" i="15" s="1"/>
  <c r="AK10" i="15"/>
  <c r="BC10" i="15" s="1"/>
  <c r="AI10" i="15"/>
  <c r="AG10" i="15"/>
  <c r="AE10" i="15"/>
  <c r="BN10" i="15" s="1"/>
  <c r="AC10" i="15"/>
  <c r="AA10" i="15"/>
  <c r="BL10" i="15" s="1"/>
  <c r="Y10" i="15"/>
  <c r="W10" i="15"/>
  <c r="U10" i="15"/>
  <c r="S10" i="15"/>
  <c r="BH10" i="15" s="1"/>
  <c r="Q10" i="15"/>
  <c r="O10" i="15"/>
  <c r="M10" i="15"/>
  <c r="K10" i="15"/>
  <c r="I10" i="15"/>
  <c r="F10" i="15"/>
  <c r="D10" i="15"/>
  <c r="BP9" i="15"/>
  <c r="BO9" i="15"/>
  <c r="BN9" i="15"/>
  <c r="BL9" i="15"/>
  <c r="BK9" i="15"/>
  <c r="BJ9" i="15"/>
  <c r="BF9" i="15"/>
  <c r="BB9" i="15"/>
  <c r="BA9" i="15"/>
  <c r="AZ9" i="15"/>
  <c r="AY9" i="15"/>
  <c r="AX9" i="15"/>
  <c r="AW9" i="15"/>
  <c r="AV9" i="15"/>
  <c r="AU9" i="15"/>
  <c r="AT9" i="15"/>
  <c r="BI9" i="15" s="1"/>
  <c r="AS9" i="15"/>
  <c r="AR9" i="15"/>
  <c r="AQ9" i="15"/>
  <c r="AP9" i="15"/>
  <c r="BE9" i="15" s="1"/>
  <c r="AO9" i="15"/>
  <c r="AM9" i="15"/>
  <c r="BQ9" i="15" s="1"/>
  <c r="AK9" i="15"/>
  <c r="AI9" i="15"/>
  <c r="AG9" i="15"/>
  <c r="AE9" i="15"/>
  <c r="AC9" i="15"/>
  <c r="BM9" i="15" s="1"/>
  <c r="AA9" i="15"/>
  <c r="Y9" i="15"/>
  <c r="W9" i="15"/>
  <c r="U9" i="15"/>
  <c r="S9" i="15"/>
  <c r="BH9" i="15" s="1"/>
  <c r="Q9" i="15"/>
  <c r="O9" i="15"/>
  <c r="M9" i="15"/>
  <c r="K9" i="15"/>
  <c r="BD9" i="15" s="1"/>
  <c r="I9" i="15"/>
  <c r="F9" i="15"/>
  <c r="D9" i="15"/>
  <c r="AP86" i="15"/>
  <c r="BP8" i="15"/>
  <c r="BO8" i="15"/>
  <c r="BN8" i="15"/>
  <c r="BE8" i="15"/>
  <c r="BB8" i="15"/>
  <c r="BA8" i="15"/>
  <c r="AZ8" i="15"/>
  <c r="AY8" i="15"/>
  <c r="AX8" i="15"/>
  <c r="BM8" i="15" s="1"/>
  <c r="AW8" i="15"/>
  <c r="AV8" i="15"/>
  <c r="AU8" i="15"/>
  <c r="BJ8" i="15" s="1"/>
  <c r="AT8" i="15"/>
  <c r="AS8" i="15"/>
  <c r="AR8" i="15"/>
  <c r="AQ8" i="15"/>
  <c r="AP8" i="15"/>
  <c r="AO8" i="15"/>
  <c r="AM8" i="15"/>
  <c r="BQ8" i="15" s="1"/>
  <c r="AK8" i="15"/>
  <c r="AI8" i="15"/>
  <c r="AG8" i="15"/>
  <c r="AE8" i="15"/>
  <c r="AC8" i="15"/>
  <c r="AA8" i="15"/>
  <c r="Y8" i="15"/>
  <c r="BK8" i="15" s="1"/>
  <c r="W8" i="15"/>
  <c r="U8" i="15"/>
  <c r="S8" i="15"/>
  <c r="BH8" i="15" s="1"/>
  <c r="Q8" i="15"/>
  <c r="O8" i="15"/>
  <c r="BF8" i="15" s="1"/>
  <c r="M8" i="15"/>
  <c r="K8" i="15"/>
  <c r="BD8" i="15" s="1"/>
  <c r="D8" i="15"/>
  <c r="I8" i="15" s="1"/>
  <c r="AO13" i="15"/>
  <c r="BO7" i="15"/>
  <c r="BL7" i="15"/>
  <c r="BF7" i="15"/>
  <c r="BE7" i="15"/>
  <c r="BB7" i="15"/>
  <c r="AZ7" i="15"/>
  <c r="AX7" i="15"/>
  <c r="AW7" i="15"/>
  <c r="AT7" i="15"/>
  <c r="AS7" i="15"/>
  <c r="BH7" i="15" s="1"/>
  <c r="AQ7" i="15"/>
  <c r="AP7" i="15"/>
  <c r="AO7" i="15"/>
  <c r="AM7" i="15"/>
  <c r="AK7" i="15"/>
  <c r="AI7" i="15"/>
  <c r="AG7" i="15"/>
  <c r="AE7" i="15"/>
  <c r="AC7" i="15"/>
  <c r="AA7" i="15"/>
  <c r="Y7" i="15"/>
  <c r="W7" i="15"/>
  <c r="U7" i="15"/>
  <c r="S7" i="15"/>
  <c r="Q7" i="15"/>
  <c r="O7" i="15"/>
  <c r="M7" i="15"/>
  <c r="K7" i="15"/>
  <c r="BD7" i="15" s="1"/>
  <c r="I7" i="15"/>
  <c r="F7" i="15"/>
  <c r="D7" i="15"/>
  <c r="E90" i="14"/>
  <c r="AM15" i="14" s="1"/>
  <c r="D85" i="14"/>
  <c r="D84" i="14" s="1"/>
  <c r="D67" i="14"/>
  <c r="D58" i="14"/>
  <c r="D50" i="14"/>
  <c r="D45" i="14"/>
  <c r="D40" i="14"/>
  <c r="D31" i="14"/>
  <c r="D27" i="14"/>
  <c r="D24" i="14"/>
  <c r="D7" i="14" s="1"/>
  <c r="AI7" i="14"/>
  <c r="D19" i="14"/>
  <c r="AG7" i="14"/>
  <c r="AH13" i="14" s="1"/>
  <c r="AE7" i="14"/>
  <c r="Y7" i="14"/>
  <c r="Z13" i="14" s="1"/>
  <c r="AM13" i="14"/>
  <c r="AF13" i="14"/>
  <c r="U7" i="14"/>
  <c r="Q7" i="14"/>
  <c r="D10" i="14"/>
  <c r="AM9" i="14"/>
  <c r="AB9" i="14" s="1"/>
  <c r="AL9" i="14"/>
  <c r="AJ9" i="14"/>
  <c r="M7" i="14"/>
  <c r="D8" i="14"/>
  <c r="K7" i="14"/>
  <c r="AK7" i="14"/>
  <c r="AL13" i="14" s="1"/>
  <c r="AC7" i="14"/>
  <c r="AD13" i="14" s="1"/>
  <c r="AA7" i="14"/>
  <c r="AB13" i="14" s="1"/>
  <c r="W7" i="14"/>
  <c r="X13" i="14" s="1"/>
  <c r="S7" i="14"/>
  <c r="T13" i="14" s="1"/>
  <c r="O7" i="14"/>
  <c r="AJ15" i="14" l="1"/>
  <c r="AF15" i="14"/>
  <c r="AL15" i="14"/>
  <c r="BN7" i="15"/>
  <c r="BK12" i="15"/>
  <c r="BG8" i="15"/>
  <c r="BC15" i="15"/>
  <c r="BH41" i="15"/>
  <c r="BC46" i="15"/>
  <c r="BJ26" i="15"/>
  <c r="BL8" i="15"/>
  <c r="I14" i="15"/>
  <c r="BC21" i="15"/>
  <c r="BC25" i="15"/>
  <c r="BK26" i="15"/>
  <c r="BI29" i="15"/>
  <c r="BJ48" i="15"/>
  <c r="AT54" i="15"/>
  <c r="BI54" i="15" s="1"/>
  <c r="AO54" i="15"/>
  <c r="BB54" i="15"/>
  <c r="BA54" i="15"/>
  <c r="BP54" i="15" s="1"/>
  <c r="AZ54" i="15"/>
  <c r="AY54" i="15"/>
  <c r="AX54" i="15"/>
  <c r="AW54" i="15"/>
  <c r="BL54" i="15" s="1"/>
  <c r="AV54" i="15"/>
  <c r="BK54" i="15" s="1"/>
  <c r="AU54" i="15"/>
  <c r="AS54" i="15"/>
  <c r="BH54" i="15" s="1"/>
  <c r="AR54" i="15"/>
  <c r="BG54" i="15" s="1"/>
  <c r="AQ54" i="15"/>
  <c r="BF54" i="15" s="1"/>
  <c r="AP54" i="15"/>
  <c r="BE54" i="15" s="1"/>
  <c r="BD61" i="15"/>
  <c r="BM66" i="15"/>
  <c r="F30" i="15"/>
  <c r="BE84" i="15"/>
  <c r="I50" i="15"/>
  <c r="BJ95" i="15"/>
  <c r="T15" i="14"/>
  <c r="AD15" i="14"/>
  <c r="AB15" i="14"/>
  <c r="Z15" i="14"/>
  <c r="L15" i="14"/>
  <c r="X15" i="14"/>
  <c r="V15" i="14"/>
  <c r="R15" i="14"/>
  <c r="P15" i="14"/>
  <c r="N15" i="14"/>
  <c r="AH15" i="14"/>
  <c r="BM11" i="15"/>
  <c r="BD17" i="15"/>
  <c r="BH29" i="15"/>
  <c r="BL66" i="15"/>
  <c r="BO10" i="15"/>
  <c r="BK16" i="15"/>
  <c r="AY100" i="15"/>
  <c r="BN100" i="15" s="1"/>
  <c r="AY84" i="15"/>
  <c r="BN84" i="15" s="1"/>
  <c r="AY85" i="15"/>
  <c r="BN85" i="15" s="1"/>
  <c r="AY101" i="15"/>
  <c r="BN101" i="15" s="1"/>
  <c r="AY79" i="15"/>
  <c r="AY103" i="15"/>
  <c r="BN103" i="15" s="1"/>
  <c r="AY78" i="15"/>
  <c r="AY89" i="15"/>
  <c r="AY88" i="15"/>
  <c r="BN88" i="15" s="1"/>
  <c r="AY91" i="15"/>
  <c r="BN91" i="15" s="1"/>
  <c r="AY86" i="15"/>
  <c r="AY63" i="15"/>
  <c r="AY95" i="15"/>
  <c r="AY65" i="15"/>
  <c r="BN65" i="15" s="1"/>
  <c r="AY47" i="15"/>
  <c r="AY38" i="15"/>
  <c r="BN38" i="15" s="1"/>
  <c r="AY13" i="15"/>
  <c r="BN13" i="15" s="1"/>
  <c r="AY55" i="15"/>
  <c r="BN55" i="15" s="1"/>
  <c r="AY12" i="15"/>
  <c r="BN12" i="15" s="1"/>
  <c r="AY92" i="15"/>
  <c r="BN92" i="15" s="1"/>
  <c r="BP18" i="15"/>
  <c r="BN19" i="15"/>
  <c r="BQ25" i="15"/>
  <c r="I28" i="15"/>
  <c r="AV37" i="15"/>
  <c r="BK37" i="15" s="1"/>
  <c r="AV43" i="15"/>
  <c r="BK43" i="15" s="1"/>
  <c r="BK44" i="15"/>
  <c r="BK48" i="15"/>
  <c r="BQ54" i="15"/>
  <c r="BN66" i="15"/>
  <c r="BL21" i="15"/>
  <c r="BO46" i="15"/>
  <c r="BN78" i="15"/>
  <c r="BG95" i="15"/>
  <c r="F45" i="15"/>
  <c r="AU101" i="15"/>
  <c r="AU103" i="15"/>
  <c r="BJ103" i="15" s="1"/>
  <c r="AU100" i="15"/>
  <c r="BJ100" i="15" s="1"/>
  <c r="AU78" i="15"/>
  <c r="BJ78" i="15" s="1"/>
  <c r="AU89" i="15"/>
  <c r="BJ89" i="15" s="1"/>
  <c r="AU88" i="15"/>
  <c r="BJ88" i="15" s="1"/>
  <c r="AU87" i="15"/>
  <c r="BJ87" i="15" s="1"/>
  <c r="AU56" i="15"/>
  <c r="BJ56" i="15" s="1"/>
  <c r="AU64" i="15"/>
  <c r="AU63" i="15"/>
  <c r="BJ63" i="15" s="1"/>
  <c r="AU65" i="15"/>
  <c r="BJ65" i="15" s="1"/>
  <c r="AU91" i="15"/>
  <c r="AU47" i="15"/>
  <c r="BJ47" i="15" s="1"/>
  <c r="AU84" i="15"/>
  <c r="BJ84" i="15" s="1"/>
  <c r="AU85" i="15"/>
  <c r="BJ85" i="15" s="1"/>
  <c r="AU43" i="15"/>
  <c r="AU37" i="15"/>
  <c r="BJ37" i="15" s="1"/>
  <c r="AU90" i="15"/>
  <c r="AU38" i="15"/>
  <c r="AU13" i="15"/>
  <c r="BJ13" i="15" s="1"/>
  <c r="AU52" i="15"/>
  <c r="BJ52" i="15" s="1"/>
  <c r="BL18" i="15"/>
  <c r="I61" i="15"/>
  <c r="BO19" i="15"/>
  <c r="AZ20" i="15"/>
  <c r="BO20" i="15" s="1"/>
  <c r="AV20" i="15"/>
  <c r="BK20" i="15" s="1"/>
  <c r="AU20" i="15"/>
  <c r="BJ20" i="15" s="1"/>
  <c r="AT20" i="15"/>
  <c r="BI20" i="15" s="1"/>
  <c r="AS20" i="15"/>
  <c r="BH20" i="15" s="1"/>
  <c r="AR20" i="15"/>
  <c r="BG20" i="15" s="1"/>
  <c r="AQ20" i="15"/>
  <c r="AP20" i="15"/>
  <c r="BE20" i="15" s="1"/>
  <c r="AO20" i="15"/>
  <c r="BD20" i="15" s="1"/>
  <c r="AX20" i="15"/>
  <c r="BM20" i="15" s="1"/>
  <c r="AQ40" i="15"/>
  <c r="BF40" i="15" s="1"/>
  <c r="AZ40" i="15"/>
  <c r="BO40" i="15" s="1"/>
  <c r="AY40" i="15"/>
  <c r="AX40" i="15"/>
  <c r="BM40" i="15" s="1"/>
  <c r="AW40" i="15"/>
  <c r="BL40" i="15" s="1"/>
  <c r="AV40" i="15"/>
  <c r="AU40" i="15"/>
  <c r="BJ40" i="15" s="1"/>
  <c r="AT40" i="15"/>
  <c r="BI40" i="15" s="1"/>
  <c r="AS40" i="15"/>
  <c r="BH40" i="15" s="1"/>
  <c r="BB40" i="15"/>
  <c r="BA40" i="15"/>
  <c r="AU51" i="15"/>
  <c r="BJ51" i="15" s="1"/>
  <c r="I54" i="15"/>
  <c r="F54" i="15"/>
  <c r="BC9" i="15"/>
  <c r="BC11" i="15"/>
  <c r="AU17" i="15"/>
  <c r="BJ17" i="15" s="1"/>
  <c r="BQ18" i="15"/>
  <c r="BP19" i="15"/>
  <c r="BA100" i="15"/>
  <c r="BP100" i="15" s="1"/>
  <c r="BA84" i="15"/>
  <c r="BP84" i="15" s="1"/>
  <c r="BA85" i="15"/>
  <c r="BA101" i="15"/>
  <c r="BA103" i="15"/>
  <c r="BA78" i="15"/>
  <c r="BA88" i="15"/>
  <c r="BA90" i="15"/>
  <c r="BP90" i="15" s="1"/>
  <c r="BA63" i="15"/>
  <c r="BP63" i="15" s="1"/>
  <c r="BA91" i="15"/>
  <c r="BA47" i="15"/>
  <c r="BA37" i="15"/>
  <c r="BA52" i="15"/>
  <c r="BP52" i="15" s="1"/>
  <c r="BA95" i="15"/>
  <c r="BP95" i="15" s="1"/>
  <c r="BA13" i="15"/>
  <c r="BP13" i="15" s="1"/>
  <c r="BA79" i="15"/>
  <c r="BP79" i="15" s="1"/>
  <c r="BA64" i="15"/>
  <c r="BP64" i="15" s="1"/>
  <c r="BA12" i="15"/>
  <c r="BP12" i="15" s="1"/>
  <c r="BA81" i="15"/>
  <c r="BA53" i="15"/>
  <c r="BL23" i="15"/>
  <c r="F40" i="15"/>
  <c r="BQ40" i="15"/>
  <c r="AY43" i="15"/>
  <c r="BN43" i="15" s="1"/>
  <c r="BM44" i="15"/>
  <c r="BG51" i="15"/>
  <c r="BP24" i="15"/>
  <c r="BC27" i="15"/>
  <c r="BI71" i="15"/>
  <c r="AH9" i="14"/>
  <c r="AZ100" i="15"/>
  <c r="BO100" i="15" s="1"/>
  <c r="AZ84" i="15"/>
  <c r="AZ85" i="15"/>
  <c r="AZ91" i="15"/>
  <c r="BO91" i="15" s="1"/>
  <c r="AZ79" i="15"/>
  <c r="AZ78" i="15"/>
  <c r="AZ89" i="15"/>
  <c r="BO89" i="15" s="1"/>
  <c r="AZ90" i="15"/>
  <c r="BO90" i="15" s="1"/>
  <c r="AZ87" i="15"/>
  <c r="AZ64" i="15"/>
  <c r="AZ95" i="15"/>
  <c r="AZ63" i="15"/>
  <c r="BO63" i="15" s="1"/>
  <c r="AZ47" i="15"/>
  <c r="BO47" i="15" s="1"/>
  <c r="AZ52" i="15"/>
  <c r="BO52" i="15" s="1"/>
  <c r="AZ92" i="15"/>
  <c r="BO92" i="15" s="1"/>
  <c r="AZ38" i="15"/>
  <c r="BO38" i="15" s="1"/>
  <c r="AZ13" i="15"/>
  <c r="BO13" i="15" s="1"/>
  <c r="AZ17" i="15"/>
  <c r="AZ16" i="15"/>
  <c r="BO16" i="15" s="1"/>
  <c r="AO19" i="15"/>
  <c r="BD19" i="15" s="1"/>
  <c r="AZ19" i="15"/>
  <c r="AY19" i="15"/>
  <c r="AX19" i="15"/>
  <c r="BM19" i="15" s="1"/>
  <c r="AW19" i="15"/>
  <c r="BL19" i="15" s="1"/>
  <c r="AV19" i="15"/>
  <c r="BK19" i="15" s="1"/>
  <c r="AU19" i="15"/>
  <c r="AT19" i="15"/>
  <c r="BI19" i="15" s="1"/>
  <c r="AS19" i="15"/>
  <c r="BH19" i="15" s="1"/>
  <c r="AR19" i="15"/>
  <c r="BG19" i="15" s="1"/>
  <c r="BB19" i="15"/>
  <c r="BB105" i="15" s="1"/>
  <c r="I20" i="15"/>
  <c r="F20" i="15"/>
  <c r="AW20" i="15"/>
  <c r="BL20" i="15" s="1"/>
  <c r="AO40" i="15"/>
  <c r="BC40" i="15" s="1"/>
  <c r="BP50" i="15"/>
  <c r="BM21" i="15"/>
  <c r="BH71" i="15"/>
  <c r="BP78" i="15"/>
  <c r="BO54" i="15"/>
  <c r="AU7" i="15"/>
  <c r="BC8" i="15"/>
  <c r="BD18" i="15"/>
  <c r="AY20" i="15"/>
  <c r="BN20" i="15" s="1"/>
  <c r="BK22" i="15"/>
  <c r="BK33" i="15"/>
  <c r="BD40" i="15"/>
  <c r="AP40" i="15"/>
  <c r="BE40" i="15" s="1"/>
  <c r="BC41" i="15"/>
  <c r="BF55" i="15"/>
  <c r="AC105" i="15"/>
  <c r="AC104" i="15"/>
  <c r="BM7" i="15"/>
  <c r="BF13" i="15"/>
  <c r="U105" i="15"/>
  <c r="U104" i="15"/>
  <c r="BI7" i="15"/>
  <c r="AU12" i="15"/>
  <c r="BK15" i="15"/>
  <c r="AP19" i="15"/>
  <c r="BA20" i="15"/>
  <c r="BP20" i="15" s="1"/>
  <c r="BC26" i="15"/>
  <c r="BQ32" i="15"/>
  <c r="AR40" i="15"/>
  <c r="BG40" i="15" s="1"/>
  <c r="BK53" i="15"/>
  <c r="BJ11" i="15"/>
  <c r="BO14" i="15"/>
  <c r="AV78" i="15"/>
  <c r="BK78" i="15" s="1"/>
  <c r="AV79" i="15"/>
  <c r="BK79" i="15" s="1"/>
  <c r="AV103" i="15"/>
  <c r="BK103" i="15" s="1"/>
  <c r="AV89" i="15"/>
  <c r="BK89" i="15" s="1"/>
  <c r="AV88" i="15"/>
  <c r="BK88" i="15" s="1"/>
  <c r="AV85" i="15"/>
  <c r="BK85" i="15" s="1"/>
  <c r="AV64" i="15"/>
  <c r="BK64" i="15" s="1"/>
  <c r="AV63" i="15"/>
  <c r="BK63" i="15" s="1"/>
  <c r="AV65" i="15"/>
  <c r="BK65" i="15" s="1"/>
  <c r="AV91" i="15"/>
  <c r="BK91" i="15" s="1"/>
  <c r="AV47" i="15"/>
  <c r="BK47" i="15" s="1"/>
  <c r="AV86" i="15"/>
  <c r="BK86" i="15" s="1"/>
  <c r="AV38" i="15"/>
  <c r="BK38" i="15" s="1"/>
  <c r="AV90" i="15"/>
  <c r="BC90" i="15" s="1"/>
  <c r="AV101" i="15"/>
  <c r="BK101" i="15" s="1"/>
  <c r="AV18" i="15"/>
  <c r="BK18" i="15" s="1"/>
  <c r="AV13" i="15"/>
  <c r="BK13" i="15" s="1"/>
  <c r="AV17" i="15"/>
  <c r="BK17" i="15" s="1"/>
  <c r="AV52" i="15"/>
  <c r="BK52" i="15" s="1"/>
  <c r="AV7" i="15"/>
  <c r="AV83" i="15"/>
  <c r="BJ62" i="15"/>
  <c r="AD9" i="14"/>
  <c r="Z9" i="14"/>
  <c r="X9" i="14"/>
  <c r="V9" i="14"/>
  <c r="T9" i="14"/>
  <c r="R9" i="14"/>
  <c r="P9" i="14"/>
  <c r="N9" i="14"/>
  <c r="L9" i="14"/>
  <c r="AF9" i="14"/>
  <c r="AV12" i="15"/>
  <c r="AQ19" i="15"/>
  <c r="BF19" i="15" s="1"/>
  <c r="BF20" i="15"/>
  <c r="BB20" i="15"/>
  <c r="BQ20" i="15" s="1"/>
  <c r="BL24" i="15"/>
  <c r="BG31" i="15"/>
  <c r="F32" i="15"/>
  <c r="BC35" i="15"/>
  <c r="BJ43" i="15"/>
  <c r="BG47" i="15"/>
  <c r="BJ64" i="15"/>
  <c r="AE104" i="15"/>
  <c r="AE105" i="15"/>
  <c r="BJ12" i="15"/>
  <c r="W104" i="15"/>
  <c r="BF26" i="15"/>
  <c r="BF35" i="15"/>
  <c r="AP50" i="15"/>
  <c r="BE50" i="15" s="1"/>
  <c r="BA50" i="15"/>
  <c r="AX50" i="15"/>
  <c r="BM50" i="15" s="1"/>
  <c r="AW50" i="15"/>
  <c r="BL50" i="15" s="1"/>
  <c r="AV50" i="15"/>
  <c r="BK50" i="15" s="1"/>
  <c r="AU50" i="15"/>
  <c r="BJ50" i="15" s="1"/>
  <c r="AT50" i="15"/>
  <c r="BI50" i="15" s="1"/>
  <c r="AS50" i="15"/>
  <c r="BH50" i="15" s="1"/>
  <c r="AR50" i="15"/>
  <c r="BG50" i="15" s="1"/>
  <c r="AQ50" i="15"/>
  <c r="AZ50" i="15"/>
  <c r="BO50" i="15" s="1"/>
  <c r="BB50" i="15"/>
  <c r="BQ50" i="15" s="1"/>
  <c r="AY50" i="15"/>
  <c r="BJ19" i="15"/>
  <c r="BN54" i="15"/>
  <c r="AO50" i="15"/>
  <c r="BD50" i="15" s="1"/>
  <c r="Y105" i="15"/>
  <c r="BK7" i="15"/>
  <c r="Y104" i="15"/>
  <c r="AY7" i="15"/>
  <c r="BA38" i="15"/>
  <c r="BP38" i="15" s="1"/>
  <c r="BI8" i="15"/>
  <c r="AJ13" i="14"/>
  <c r="AA105" i="15"/>
  <c r="AA104" i="15"/>
  <c r="BG9" i="15"/>
  <c r="BH12" i="15"/>
  <c r="BN15" i="15"/>
  <c r="BN24" i="15"/>
  <c r="BN27" i="15"/>
  <c r="BE41" i="15"/>
  <c r="BL64" i="15"/>
  <c r="V13" i="14"/>
  <c r="W105" i="15"/>
  <c r="AS12" i="15"/>
  <c r="AT16" i="15"/>
  <c r="BI16" i="15" s="1"/>
  <c r="AP17" i="15"/>
  <c r="BE17" i="15" s="1"/>
  <c r="AT18" i="15"/>
  <c r="BI18" i="15" s="1"/>
  <c r="BF23" i="15"/>
  <c r="BF29" i="15"/>
  <c r="AW37" i="15"/>
  <c r="BL37" i="15" s="1"/>
  <c r="BJ38" i="15"/>
  <c r="BP40" i="15"/>
  <c r="BG43" i="15"/>
  <c r="AP47" i="15"/>
  <c r="BE47" i="15" s="1"/>
  <c r="BN50" i="15"/>
  <c r="BB53" i="15"/>
  <c r="BQ53" i="15" s="1"/>
  <c r="BM54" i="15"/>
  <c r="BC58" i="15"/>
  <c r="BK59" i="15"/>
  <c r="BM73" i="15"/>
  <c r="BF58" i="15"/>
  <c r="BO64" i="15"/>
  <c r="BO66" i="15"/>
  <c r="BE69" i="15"/>
  <c r="BO78" i="15"/>
  <c r="BF84" i="15"/>
  <c r="BN94" i="15"/>
  <c r="BD101" i="15"/>
  <c r="AR91" i="15"/>
  <c r="BG91" i="15" s="1"/>
  <c r="AR78" i="15"/>
  <c r="BG78" i="15" s="1"/>
  <c r="AR52" i="15"/>
  <c r="BG52" i="15" s="1"/>
  <c r="AR79" i="15"/>
  <c r="BG79" i="15" s="1"/>
  <c r="AR100" i="15"/>
  <c r="BG100" i="15" s="1"/>
  <c r="AR64" i="15"/>
  <c r="BG64" i="15" s="1"/>
  <c r="AR85" i="15"/>
  <c r="AR38" i="15"/>
  <c r="BG38" i="15" s="1"/>
  <c r="AR103" i="15"/>
  <c r="AR87" i="15"/>
  <c r="AR56" i="15"/>
  <c r="AR65" i="15"/>
  <c r="AR63" i="15"/>
  <c r="AR43" i="15"/>
  <c r="AR37" i="15"/>
  <c r="BG37" i="15" s="1"/>
  <c r="BE19" i="15"/>
  <c r="BL29" i="15"/>
  <c r="BE30" i="15"/>
  <c r="BL35" i="15"/>
  <c r="AP39" i="15"/>
  <c r="BE39" i="15" s="1"/>
  <c r="AW39" i="15"/>
  <c r="BL39" i="15" s="1"/>
  <c r="AV39" i="15"/>
  <c r="BK39" i="15" s="1"/>
  <c r="AU39" i="15"/>
  <c r="BJ39" i="15" s="1"/>
  <c r="AT39" i="15"/>
  <c r="BI39" i="15" s="1"/>
  <c r="AS39" i="15"/>
  <c r="AR39" i="15"/>
  <c r="AQ39" i="15"/>
  <c r="AO39" i="15"/>
  <c r="BD39" i="15" s="1"/>
  <c r="AY39" i="15"/>
  <c r="BN39" i="15" s="1"/>
  <c r="BH55" i="15"/>
  <c r="BC59" i="15"/>
  <c r="BC70" i="15"/>
  <c r="BC74" i="15"/>
  <c r="AR81" i="15"/>
  <c r="BG81" i="15" s="1"/>
  <c r="BJ83" i="15"/>
  <c r="BO94" i="15"/>
  <c r="BE101" i="15"/>
  <c r="AR101" i="15"/>
  <c r="AK104" i="15"/>
  <c r="AK105" i="15"/>
  <c r="BA7" i="15"/>
  <c r="F15" i="15"/>
  <c r="BA16" i="15"/>
  <c r="BP16" i="15" s="1"/>
  <c r="AW17" i="15"/>
  <c r="BL17" i="15" s="1"/>
  <c r="AU18" i="15"/>
  <c r="BB85" i="15"/>
  <c r="BQ85" i="15" s="1"/>
  <c r="BB101" i="15"/>
  <c r="BQ101" i="15" s="1"/>
  <c r="BB88" i="15"/>
  <c r="BQ88" i="15" s="1"/>
  <c r="BB78" i="15"/>
  <c r="BQ78" i="15" s="1"/>
  <c r="BB89" i="15"/>
  <c r="BQ89" i="15" s="1"/>
  <c r="BB63" i="15"/>
  <c r="BQ63" i="15" s="1"/>
  <c r="BB91" i="15"/>
  <c r="BQ91" i="15" s="1"/>
  <c r="BB64" i="15"/>
  <c r="BQ64" i="15" s="1"/>
  <c r="BB79" i="15"/>
  <c r="BQ79" i="15" s="1"/>
  <c r="BB47" i="15"/>
  <c r="BB37" i="15"/>
  <c r="BQ37" i="15" s="1"/>
  <c r="BB52" i="15"/>
  <c r="BQ52" i="15" s="1"/>
  <c r="BB43" i="15"/>
  <c r="BQ43" i="15" s="1"/>
  <c r="BB95" i="15"/>
  <c r="BQ95" i="15" s="1"/>
  <c r="BP21" i="15"/>
  <c r="F24" i="15"/>
  <c r="BH25" i="15"/>
  <c r="F27" i="15"/>
  <c r="BD42" i="15"/>
  <c r="F46" i="15"/>
  <c r="BN53" i="15"/>
  <c r="BD54" i="15"/>
  <c r="BQ70" i="15"/>
  <c r="AP78" i="15"/>
  <c r="BO79" i="15"/>
  <c r="BA82" i="15"/>
  <c r="AZ82" i="15"/>
  <c r="BO82" i="15" s="1"/>
  <c r="AY82" i="15"/>
  <c r="BN82" i="15" s="1"/>
  <c r="AX82" i="15"/>
  <c r="BM82" i="15" s="1"/>
  <c r="AW82" i="15"/>
  <c r="AV82" i="15"/>
  <c r="BK82" i="15" s="1"/>
  <c r="AT82" i="15"/>
  <c r="BI82" i="15" s="1"/>
  <c r="AQ82" i="15"/>
  <c r="BF82" i="15" s="1"/>
  <c r="BC82" i="15"/>
  <c r="BB82" i="15"/>
  <c r="AU82" i="15"/>
  <c r="AS90" i="15"/>
  <c r="BF101" i="15"/>
  <c r="AS101" i="15"/>
  <c r="D30" i="14"/>
  <c r="D26" i="14" s="1"/>
  <c r="AM104" i="15"/>
  <c r="AM105" i="15"/>
  <c r="BQ7" i="15"/>
  <c r="BP37" i="15"/>
  <c r="AX39" i="15"/>
  <c r="BM39" i="15" s="1"/>
  <c r="BC67" i="15"/>
  <c r="BG101" i="15"/>
  <c r="AT101" i="15"/>
  <c r="BI101" i="15" s="1"/>
  <c r="AI105" i="15"/>
  <c r="AI104" i="15"/>
  <c r="L13" i="14"/>
  <c r="AO103" i="15"/>
  <c r="BD103" i="15" s="1"/>
  <c r="AO88" i="15"/>
  <c r="BD88" i="15" s="1"/>
  <c r="AO89" i="15"/>
  <c r="BD89" i="15" s="1"/>
  <c r="AO91" i="15"/>
  <c r="BD91" i="15" s="1"/>
  <c r="AO95" i="15"/>
  <c r="AO63" i="15"/>
  <c r="AO64" i="15"/>
  <c r="BC64" i="15" s="1"/>
  <c r="AO79" i="15"/>
  <c r="AO84" i="15"/>
  <c r="BD84" i="15" s="1"/>
  <c r="AO83" i="15"/>
  <c r="AO100" i="15"/>
  <c r="AO81" i="15"/>
  <c r="BD81" i="15" s="1"/>
  <c r="AO52" i="15"/>
  <c r="BD52" i="15" s="1"/>
  <c r="AO85" i="15"/>
  <c r="BD85" i="15" s="1"/>
  <c r="AO56" i="15"/>
  <c r="AO78" i="15"/>
  <c r="BD78" i="15" s="1"/>
  <c r="AW78" i="15"/>
  <c r="BL78" i="15" s="1"/>
  <c r="AW100" i="15"/>
  <c r="BL100" i="15" s="1"/>
  <c r="AW103" i="15"/>
  <c r="BL103" i="15" s="1"/>
  <c r="AW88" i="15"/>
  <c r="AW89" i="15"/>
  <c r="BL89" i="15" s="1"/>
  <c r="AW101" i="15"/>
  <c r="BL101" i="15" s="1"/>
  <c r="AW90" i="15"/>
  <c r="AW87" i="15"/>
  <c r="AW86" i="15"/>
  <c r="BL86" i="15" s="1"/>
  <c r="AW92" i="15"/>
  <c r="AW64" i="15"/>
  <c r="AW63" i="15"/>
  <c r="BL63" i="15" s="1"/>
  <c r="AW65" i="15"/>
  <c r="BL65" i="15" s="1"/>
  <c r="AW91" i="15"/>
  <c r="AW47" i="15"/>
  <c r="BL47" i="15" s="1"/>
  <c r="AW84" i="15"/>
  <c r="BL84" i="15" s="1"/>
  <c r="BJ18" i="15"/>
  <c r="AW18" i="15"/>
  <c r="AW105" i="15" s="1"/>
  <c r="F21" i="15"/>
  <c r="BH30" i="15"/>
  <c r="AP37" i="15"/>
  <c r="AZ39" i="15"/>
  <c r="BO39" i="15" s="1"/>
  <c r="BC48" i="15"/>
  <c r="BP53" i="15"/>
  <c r="BK55" i="15"/>
  <c r="AO82" i="15"/>
  <c r="BD82" i="15" s="1"/>
  <c r="BL91" i="15"/>
  <c r="BL92" i="15"/>
  <c r="BH101" i="15"/>
  <c r="K104" i="15"/>
  <c r="K105" i="15"/>
  <c r="AS91" i="15"/>
  <c r="BH91" i="15" s="1"/>
  <c r="AS78" i="15"/>
  <c r="AS100" i="15"/>
  <c r="BH100" i="15" s="1"/>
  <c r="AS103" i="15"/>
  <c r="AS83" i="15"/>
  <c r="AS38" i="15"/>
  <c r="AS87" i="15"/>
  <c r="BH87" i="15" s="1"/>
  <c r="AS56" i="15"/>
  <c r="BH56" i="15" s="1"/>
  <c r="AS89" i="15"/>
  <c r="BH89" i="15" s="1"/>
  <c r="AS64" i="15"/>
  <c r="BH64" i="15" s="1"/>
  <c r="AS63" i="15"/>
  <c r="BH63" i="15" s="1"/>
  <c r="AS52" i="15"/>
  <c r="BH52" i="15" s="1"/>
  <c r="BA17" i="15"/>
  <c r="BP17" i="15" s="1"/>
  <c r="AX18" i="15"/>
  <c r="BM18" i="15" s="1"/>
  <c r="BP29" i="15"/>
  <c r="BP33" i="15"/>
  <c r="BA39" i="15"/>
  <c r="BP39" i="15" s="1"/>
  <c r="BA43" i="15"/>
  <c r="BP43" i="15" s="1"/>
  <c r="BC44" i="15"/>
  <c r="BO51" i="15"/>
  <c r="AS53" i="15"/>
  <c r="BH53" i="15" s="1"/>
  <c r="AV53" i="15"/>
  <c r="AU53" i="15"/>
  <c r="BJ53" i="15" s="1"/>
  <c r="AT53" i="15"/>
  <c r="BI53" i="15" s="1"/>
  <c r="AR53" i="15"/>
  <c r="BG53" i="15" s="1"/>
  <c r="AQ53" i="15"/>
  <c r="BF53" i="15" s="1"/>
  <c r="AP53" i="15"/>
  <c r="BE53" i="15" s="1"/>
  <c r="AO53" i="15"/>
  <c r="AX53" i="15"/>
  <c r="BM53" i="15" s="1"/>
  <c r="BL56" i="15"/>
  <c r="F57" i="15"/>
  <c r="I67" i="15"/>
  <c r="F67" i="15"/>
  <c r="BN75" i="15"/>
  <c r="AP82" i="15"/>
  <c r="BE82" i="15" s="1"/>
  <c r="BD90" i="15"/>
  <c r="BM91" i="15"/>
  <c r="M104" i="15"/>
  <c r="M105" i="15"/>
  <c r="AQ105" i="15"/>
  <c r="F8" i="15"/>
  <c r="F104" i="15" s="1"/>
  <c r="AR12" i="15"/>
  <c r="BG12" i="15" s="1"/>
  <c r="I16" i="15"/>
  <c r="AO16" i="15"/>
  <c r="BO17" i="15"/>
  <c r="BB17" i="15"/>
  <c r="BQ17" i="15" s="1"/>
  <c r="AY18" i="15"/>
  <c r="BN18" i="15" s="1"/>
  <c r="F22" i="15"/>
  <c r="BC23" i="15"/>
  <c r="BG24" i="15"/>
  <c r="BC29" i="15"/>
  <c r="BJ30" i="15"/>
  <c r="BI32" i="15"/>
  <c r="AW38" i="15"/>
  <c r="BL38" i="15" s="1"/>
  <c r="BB39" i="15"/>
  <c r="BQ39" i="15" s="1"/>
  <c r="BK40" i="15"/>
  <c r="BM49" i="15"/>
  <c r="AR82" i="15"/>
  <c r="BD86" i="15"/>
  <c r="N13" i="14"/>
  <c r="O104" i="15"/>
  <c r="O105" i="15"/>
  <c r="AR7" i="15"/>
  <c r="BD16" i="15"/>
  <c r="AP16" i="15"/>
  <c r="BE16" i="15" s="1"/>
  <c r="AX100" i="15"/>
  <c r="BM100" i="15" s="1"/>
  <c r="AX84" i="15"/>
  <c r="BM84" i="15" s="1"/>
  <c r="AX103" i="15"/>
  <c r="AX78" i="15"/>
  <c r="AX88" i="15"/>
  <c r="AX90" i="15"/>
  <c r="BM90" i="15" s="1"/>
  <c r="AX87" i="15"/>
  <c r="BM87" i="15" s="1"/>
  <c r="AX85" i="15"/>
  <c r="AX91" i="15"/>
  <c r="AX64" i="15"/>
  <c r="BM64" i="15" s="1"/>
  <c r="AX65" i="15"/>
  <c r="BM65" i="15" s="1"/>
  <c r="AX56" i="15"/>
  <c r="BM56" i="15" s="1"/>
  <c r="AZ18" i="15"/>
  <c r="BO18" i="15" s="1"/>
  <c r="BC31" i="15"/>
  <c r="AS37" i="15"/>
  <c r="BH37" i="15" s="1"/>
  <c r="AX38" i="15"/>
  <c r="BM38" i="15" s="1"/>
  <c r="BG39" i="15"/>
  <c r="BP47" i="15"/>
  <c r="AQ51" i="15"/>
  <c r="BF51" i="15" s="1"/>
  <c r="BB51" i="15"/>
  <c r="BQ51" i="15" s="1"/>
  <c r="BA51" i="15"/>
  <c r="BP51" i="15" s="1"/>
  <c r="AZ51" i="15"/>
  <c r="AY51" i="15"/>
  <c r="BN51" i="15" s="1"/>
  <c r="AX51" i="15"/>
  <c r="BM51" i="15" s="1"/>
  <c r="AW51" i="15"/>
  <c r="BL51" i="15" s="1"/>
  <c r="AV51" i="15"/>
  <c r="BK51" i="15" s="1"/>
  <c r="AW53" i="15"/>
  <c r="BL53" i="15" s="1"/>
  <c r="BN56" i="15"/>
  <c r="BN63" i="15"/>
  <c r="BP68" i="15"/>
  <c r="BI73" i="15"/>
  <c r="AS82" i="15"/>
  <c r="BH82" i="15" s="1"/>
  <c r="BG85" i="15"/>
  <c r="BE86" i="15"/>
  <c r="AR86" i="15"/>
  <c r="BG98" i="15"/>
  <c r="P13" i="14"/>
  <c r="Q104" i="15"/>
  <c r="Q105" i="15"/>
  <c r="BJ7" i="15"/>
  <c r="AP89" i="15"/>
  <c r="BE89" i="15" s="1"/>
  <c r="AP91" i="15"/>
  <c r="AP64" i="15"/>
  <c r="BE64" i="15" s="1"/>
  <c r="AP79" i="15"/>
  <c r="BE79" i="15" s="1"/>
  <c r="AP100" i="15"/>
  <c r="BE100" i="15" s="1"/>
  <c r="AP52" i="15"/>
  <c r="BE52" i="15" s="1"/>
  <c r="AP95" i="15"/>
  <c r="BE95" i="15" s="1"/>
  <c r="AP85" i="15"/>
  <c r="AP83" i="15"/>
  <c r="AP56" i="15"/>
  <c r="BE56" i="15" s="1"/>
  <c r="AP38" i="15"/>
  <c r="AP63" i="15"/>
  <c r="BE63" i="15" s="1"/>
  <c r="AO12" i="15"/>
  <c r="AO104" i="15" s="1"/>
  <c r="AT91" i="15"/>
  <c r="BI91" i="15" s="1"/>
  <c r="AT85" i="15"/>
  <c r="BI85" i="15" s="1"/>
  <c r="AT103" i="15"/>
  <c r="BI103" i="15" s="1"/>
  <c r="AT100" i="15"/>
  <c r="BI100" i="15" s="1"/>
  <c r="AT78" i="15"/>
  <c r="AT83" i="15"/>
  <c r="BI83" i="15" s="1"/>
  <c r="AT87" i="15"/>
  <c r="AT56" i="15"/>
  <c r="BI56" i="15" s="1"/>
  <c r="AT89" i="15"/>
  <c r="BI89" i="15" s="1"/>
  <c r="AT64" i="15"/>
  <c r="BI64" i="15" s="1"/>
  <c r="AT63" i="15"/>
  <c r="BI63" i="15" s="1"/>
  <c r="AT65" i="15"/>
  <c r="AT47" i="15"/>
  <c r="BI47" i="15" s="1"/>
  <c r="AT81" i="15"/>
  <c r="AQ16" i="15"/>
  <c r="BF16" i="15" s="1"/>
  <c r="AY17" i="15"/>
  <c r="BN17" i="15" s="1"/>
  <c r="BA18" i="15"/>
  <c r="I35" i="15"/>
  <c r="BE37" i="15"/>
  <c r="AT37" i="15"/>
  <c r="AT105" i="15" s="1"/>
  <c r="BH39" i="15"/>
  <c r="AS43" i="15"/>
  <c r="BH43" i="15" s="1"/>
  <c r="AY53" i="15"/>
  <c r="BO56" i="15"/>
  <c r="BQ60" i="15"/>
  <c r="BJ73" i="15"/>
  <c r="BO80" i="15"/>
  <c r="BF86" i="15"/>
  <c r="AS86" i="15"/>
  <c r="BP91" i="15"/>
  <c r="R13" i="14"/>
  <c r="S104" i="15"/>
  <c r="S113" i="15" s="1"/>
  <c r="S105" i="15"/>
  <c r="AP12" i="15"/>
  <c r="BE12" i="15" s="1"/>
  <c r="BI15" i="15"/>
  <c r="BB18" i="15"/>
  <c r="BO25" i="15"/>
  <c r="BN28" i="15"/>
  <c r="BM30" i="15"/>
  <c r="BL32" i="15"/>
  <c r="BD35" i="15"/>
  <c r="BF37" i="15"/>
  <c r="BH38" i="15"/>
  <c r="BN40" i="15"/>
  <c r="I41" i="15"/>
  <c r="BE43" i="15"/>
  <c r="BQ47" i="15"/>
  <c r="BF48" i="15"/>
  <c r="BP49" i="15"/>
  <c r="I51" i="15"/>
  <c r="AO51" i="15"/>
  <c r="BD51" i="15" s="1"/>
  <c r="AT52" i="15"/>
  <c r="BI52" i="15" s="1"/>
  <c r="AZ53" i="15"/>
  <c r="BO53" i="15" s="1"/>
  <c r="F60" i="15"/>
  <c r="BQ68" i="15"/>
  <c r="BK73" i="15"/>
  <c r="BG86" i="15"/>
  <c r="AT86" i="15"/>
  <c r="BI86" i="15" s="1"/>
  <c r="BL45" i="15"/>
  <c r="BC47" i="15"/>
  <c r="AR55" i="15"/>
  <c r="BG55" i="15" s="1"/>
  <c r="BL60" i="15"/>
  <c r="BM68" i="15"/>
  <c r="BC77" i="15"/>
  <c r="BH83" i="15"/>
  <c r="AO86" i="15"/>
  <c r="BI87" i="15"/>
  <c r="BP88" i="15"/>
  <c r="BD98" i="15"/>
  <c r="BH103" i="15"/>
  <c r="AG105" i="15"/>
  <c r="AG104" i="15"/>
  <c r="AQ91" i="15"/>
  <c r="BF91" i="15" s="1"/>
  <c r="AQ78" i="15"/>
  <c r="BF78" i="15" s="1"/>
  <c r="AQ63" i="15"/>
  <c r="BF63" i="15" s="1"/>
  <c r="BK28" i="15"/>
  <c r="AY37" i="15"/>
  <c r="BN37" i="15" s="1"/>
  <c r="AZ43" i="15"/>
  <c r="BO43" i="15" s="1"/>
  <c r="BP44" i="15"/>
  <c r="AZ55" i="15"/>
  <c r="BO55" i="15" s="1"/>
  <c r="AV56" i="15"/>
  <c r="BK56" i="15" s="1"/>
  <c r="AQ56" i="15"/>
  <c r="BF56" i="15" s="1"/>
  <c r="BO59" i="15"/>
  <c r="BN62" i="15"/>
  <c r="BQ65" i="15"/>
  <c r="BC66" i="15"/>
  <c r="BI79" i="15"/>
  <c r="BG82" i="15"/>
  <c r="BH86" i="15"/>
  <c r="BP94" i="15"/>
  <c r="BP97" i="15"/>
  <c r="AZ37" i="15"/>
  <c r="BO37" i="15" s="1"/>
  <c r="AO38" i="15"/>
  <c r="BD38" i="15" s="1"/>
  <c r="BA55" i="15"/>
  <c r="BP55" i="15" s="1"/>
  <c r="BD63" i="15"/>
  <c r="AQ64" i="15"/>
  <c r="BC75" i="15"/>
  <c r="BH88" i="15"/>
  <c r="BJ90" i="15"/>
  <c r="BC94" i="15"/>
  <c r="BJ101" i="15"/>
  <c r="BP103" i="15"/>
  <c r="BF50" i="15"/>
  <c r="BD53" i="15"/>
  <c r="BB55" i="15"/>
  <c r="BQ55" i="15" s="1"/>
  <c r="BD64" i="15"/>
  <c r="BI84" i="15"/>
  <c r="BI88" i="15"/>
  <c r="AR89" i="15"/>
  <c r="BG89" i="15" s="1"/>
  <c r="BP92" i="15"/>
  <c r="BO95" i="15"/>
  <c r="AQ103" i="15"/>
  <c r="BF103" i="15" s="1"/>
  <c r="F38" i="15"/>
  <c r="BF39" i="15"/>
  <c r="BJ54" i="15"/>
  <c r="BC62" i="15"/>
  <c r="BN67" i="15"/>
  <c r="BC73" i="15"/>
  <c r="BE78" i="15"/>
  <c r="BP81" i="15"/>
  <c r="BQ83" i="15"/>
  <c r="AQ87" i="15"/>
  <c r="BL90" i="15"/>
  <c r="BE91" i="15"/>
  <c r="AU92" i="15"/>
  <c r="AT92" i="15"/>
  <c r="BI92" i="15" s="1"/>
  <c r="AS92" i="15"/>
  <c r="BH92" i="15" s="1"/>
  <c r="AR92" i="15"/>
  <c r="BG92" i="15" s="1"/>
  <c r="AQ92" i="15"/>
  <c r="BF92" i="15" s="1"/>
  <c r="AP92" i="15"/>
  <c r="BE92" i="15" s="1"/>
  <c r="AO92" i="15"/>
  <c r="BC92" i="15" s="1"/>
  <c r="BA92" i="15"/>
  <c r="I97" i="15"/>
  <c r="F97" i="15"/>
  <c r="AT43" i="15"/>
  <c r="BI43" i="15" s="1"/>
  <c r="BE49" i="15"/>
  <c r="BM61" i="15"/>
  <c r="BG63" i="15"/>
  <c r="BF64" i="15"/>
  <c r="BF65" i="15"/>
  <c r="BC71" i="15"/>
  <c r="BC76" i="15"/>
  <c r="BL77" i="15"/>
  <c r="BK84" i="15"/>
  <c r="BB100" i="15"/>
  <c r="BG102" i="15"/>
  <c r="BE38" i="15"/>
  <c r="AU55" i="15"/>
  <c r="BJ55" i="15" s="1"/>
  <c r="AP55" i="15"/>
  <c r="BE55" i="15" s="1"/>
  <c r="BG65" i="15"/>
  <c r="BN79" i="15"/>
  <c r="BD83" i="15"/>
  <c r="AQ83" i="15"/>
  <c r="BF83" i="15" s="1"/>
  <c r="BL88" i="15"/>
  <c r="I92" i="15"/>
  <c r="F92" i="15"/>
  <c r="AV92" i="15"/>
  <c r="BQ100" i="15"/>
  <c r="I37" i="15"/>
  <c r="AO37" i="15"/>
  <c r="BD37" i="15" s="1"/>
  <c r="AO43" i="15"/>
  <c r="BN47" i="15"/>
  <c r="I48" i="15"/>
  <c r="F55" i="15"/>
  <c r="BG56" i="15"/>
  <c r="BM57" i="15"/>
  <c r="F69" i="15"/>
  <c r="BM74" i="15"/>
  <c r="I76" i="15"/>
  <c r="BE83" i="15"/>
  <c r="BE85" i="15"/>
  <c r="AQ85" i="15"/>
  <c r="BF85" i="15" s="1"/>
  <c r="BF87" i="15"/>
  <c r="BD92" i="15"/>
  <c r="BC36" i="15"/>
  <c r="AT38" i="15"/>
  <c r="BI38" i="15" s="1"/>
  <c r="AP43" i="15"/>
  <c r="BM46" i="15"/>
  <c r="BD48" i="15"/>
  <c r="AO55" i="15"/>
  <c r="BD55" i="15" s="1"/>
  <c r="BI65" i="15"/>
  <c r="BD76" i="15"/>
  <c r="AQ81" i="15"/>
  <c r="BF81" i="15" s="1"/>
  <c r="BG87" i="15"/>
  <c r="AX92" i="15"/>
  <c r="BM92" i="15" s="1"/>
  <c r="BD95" i="15"/>
  <c r="BD100" i="15"/>
  <c r="AS65" i="15"/>
  <c r="BH65" i="15" s="1"/>
  <c r="BK67" i="15"/>
  <c r="BG73" i="15"/>
  <c r="BM78" i="15"/>
  <c r="AZ81" i="15"/>
  <c r="AY81" i="15"/>
  <c r="BN81" i="15" s="1"/>
  <c r="AX81" i="15"/>
  <c r="BM81" i="15" s="1"/>
  <c r="AW81" i="15"/>
  <c r="AV81" i="15"/>
  <c r="AU81" i="15"/>
  <c r="BJ81" i="15" s="1"/>
  <c r="AS81" i="15"/>
  <c r="BH81" i="15" s="1"/>
  <c r="AP81" i="15"/>
  <c r="BE81" i="15" s="1"/>
  <c r="BQ82" i="15"/>
  <c r="AP87" i="15"/>
  <c r="BE87" i="15" s="1"/>
  <c r="BN89" i="15"/>
  <c r="BH96" i="15"/>
  <c r="BQ98" i="15"/>
  <c r="BM103" i="15"/>
  <c r="AX47" i="15"/>
  <c r="BM47" i="15" s="1"/>
  <c r="AX63" i="15"/>
  <c r="BM63" i="15" s="1"/>
  <c r="AY64" i="15"/>
  <c r="BN64" i="15" s="1"/>
  <c r="AZ65" i="15"/>
  <c r="BO65" i="15" s="1"/>
  <c r="AX79" i="15"/>
  <c r="BM79" i="15" s="1"/>
  <c r="AW79" i="15"/>
  <c r="BL79" i="15" s="1"/>
  <c r="AU79" i="15"/>
  <c r="BJ79" i="15" s="1"/>
  <c r="AT79" i="15"/>
  <c r="AS79" i="15"/>
  <c r="BH79" i="15" s="1"/>
  <c r="AQ79" i="15"/>
  <c r="BF79" i="15" s="1"/>
  <c r="BB81" i="15"/>
  <c r="BQ81" i="15" s="1"/>
  <c r="BF88" i="15"/>
  <c r="BL93" i="15"/>
  <c r="BA65" i="15"/>
  <c r="BP65" i="15" s="1"/>
  <c r="BI81" i="15"/>
  <c r="BJ82" i="15"/>
  <c r="BK83" i="15"/>
  <c r="BG88" i="15"/>
  <c r="BJ92" i="15"/>
  <c r="BE103" i="15"/>
  <c r="BH90" i="15"/>
  <c r="BK92" i="15"/>
  <c r="BN95" i="15"/>
  <c r="AY96" i="15"/>
  <c r="BN96" i="15" s="1"/>
  <c r="AX96" i="15"/>
  <c r="BM96" i="15" s="1"/>
  <c r="AW96" i="15"/>
  <c r="BL96" i="15" s="1"/>
  <c r="AV96" i="15"/>
  <c r="BK96" i="15" s="1"/>
  <c r="AU96" i="15"/>
  <c r="BJ96" i="15" s="1"/>
  <c r="AT96" i="15"/>
  <c r="BI96" i="15" s="1"/>
  <c r="AS96" i="15"/>
  <c r="AR96" i="15"/>
  <c r="BG96" i="15" s="1"/>
  <c r="AO96" i="15"/>
  <c r="BD96" i="15" s="1"/>
  <c r="BK76" i="15"/>
  <c r="BD79" i="15"/>
  <c r="F80" i="15"/>
  <c r="BK81" i="15"/>
  <c r="BL82" i="15"/>
  <c r="BM83" i="15"/>
  <c r="BI90" i="15"/>
  <c r="BG103" i="15"/>
  <c r="F65" i="15"/>
  <c r="BP72" i="15"/>
  <c r="F73" i="15"/>
  <c r="BQ73" i="15"/>
  <c r="BH78" i="15"/>
  <c r="BL81" i="15"/>
  <c r="BM85" i="15"/>
  <c r="BL87" i="15"/>
  <c r="BJ91" i="15"/>
  <c r="F96" i="15"/>
  <c r="AP96" i="15"/>
  <c r="BC96" i="15" s="1"/>
  <c r="BF97" i="15"/>
  <c r="AO65" i="15"/>
  <c r="BD65" i="15" s="1"/>
  <c r="BO71" i="15"/>
  <c r="F77" i="15"/>
  <c r="BI78" i="15"/>
  <c r="BE80" i="15"/>
  <c r="BO84" i="15"/>
  <c r="BN86" i="15"/>
  <c r="AX95" i="15"/>
  <c r="BM95" i="15" s="1"/>
  <c r="AW95" i="15"/>
  <c r="BL95" i="15" s="1"/>
  <c r="AV95" i="15"/>
  <c r="BK95" i="15" s="1"/>
  <c r="AU95" i="15"/>
  <c r="AT95" i="15"/>
  <c r="BI95" i="15" s="1"/>
  <c r="AS95" i="15"/>
  <c r="BH95" i="15" s="1"/>
  <c r="AR95" i="15"/>
  <c r="AQ95" i="15"/>
  <c r="BF95" i="15" s="1"/>
  <c r="AQ96" i="15"/>
  <c r="BF96" i="15" s="1"/>
  <c r="AP65" i="15"/>
  <c r="BE65" i="15" s="1"/>
  <c r="BO85" i="15"/>
  <c r="AZ96" i="15"/>
  <c r="BO96" i="15" s="1"/>
  <c r="BC102" i="15"/>
  <c r="BO81" i="15"/>
  <c r="BP82" i="15"/>
  <c r="BB83" i="15"/>
  <c r="BA83" i="15"/>
  <c r="BP83" i="15" s="1"/>
  <c r="AZ83" i="15"/>
  <c r="BO83" i="15" s="1"/>
  <c r="AY83" i="15"/>
  <c r="BN83" i="15" s="1"/>
  <c r="AX83" i="15"/>
  <c r="AW83" i="15"/>
  <c r="BL83" i="15" s="1"/>
  <c r="AU83" i="15"/>
  <c r="AR83" i="15"/>
  <c r="BG83" i="15" s="1"/>
  <c r="BC84" i="15"/>
  <c r="BP85" i="15"/>
  <c r="BP86" i="15"/>
  <c r="BO87" i="15"/>
  <c r="BM88" i="15"/>
  <c r="BA96" i="15"/>
  <c r="BP96" i="15" s="1"/>
  <c r="BP101" i="15"/>
  <c r="AS84" i="15"/>
  <c r="BH84" i="15" s="1"/>
  <c r="AU86" i="15"/>
  <c r="BJ86" i="15" s="1"/>
  <c r="AV87" i="15"/>
  <c r="BK87" i="15" s="1"/>
  <c r="AX89" i="15"/>
  <c r="BM89" i="15" s="1"/>
  <c r="AY90" i="15"/>
  <c r="BN90" i="15" s="1"/>
  <c r="AV84" i="15"/>
  <c r="AW85" i="15"/>
  <c r="BL85" i="15" s="1"/>
  <c r="AX86" i="15"/>
  <c r="BM86" i="15" s="1"/>
  <c r="AY87" i="15"/>
  <c r="BN87" i="15" s="1"/>
  <c r="AZ88" i="15"/>
  <c r="BO88" i="15" s="1"/>
  <c r="BA89" i="15"/>
  <c r="BP89" i="15" s="1"/>
  <c r="BB90" i="15"/>
  <c r="BQ90" i="15" s="1"/>
  <c r="AV100" i="15"/>
  <c r="BK100" i="15" s="1"/>
  <c r="AX101" i="15"/>
  <c r="BM101" i="15" s="1"/>
  <c r="AZ103" i="15"/>
  <c r="BO103" i="15" s="1"/>
  <c r="AZ86" i="15"/>
  <c r="BO86" i="15" s="1"/>
  <c r="BA87" i="15"/>
  <c r="BP87" i="15" s="1"/>
  <c r="F90" i="15"/>
  <c r="AZ101" i="15"/>
  <c r="BO101" i="15" s="1"/>
  <c r="BB103" i="15"/>
  <c r="BQ103" i="15" s="1"/>
  <c r="BA86" i="15"/>
  <c r="BB87" i="15"/>
  <c r="BQ87" i="15" s="1"/>
  <c r="AO90" i="15"/>
  <c r="BB86" i="15"/>
  <c r="BQ86" i="15" s="1"/>
  <c r="AP90" i="15"/>
  <c r="BE90" i="15" s="1"/>
  <c r="AQ90" i="15"/>
  <c r="BF90" i="15" s="1"/>
  <c r="F102" i="15"/>
  <c r="BB84" i="15"/>
  <c r="BQ84" i="15" s="1"/>
  <c r="F86" i="15"/>
  <c r="AO87" i="15"/>
  <c r="BD87" i="15" s="1"/>
  <c r="AP88" i="15"/>
  <c r="BE88" i="15" s="1"/>
  <c r="AQ89" i="15"/>
  <c r="BF89" i="15" s="1"/>
  <c r="AR90" i="15"/>
  <c r="BG90" i="15" s="1"/>
  <c r="F101" i="15"/>
  <c r="AP103" i="15"/>
  <c r="F107" i="15" l="1"/>
  <c r="AM113" i="15"/>
  <c r="K113" i="15"/>
  <c r="AC113" i="15"/>
  <c r="O113" i="15"/>
  <c r="W113" i="15"/>
  <c r="M113" i="15"/>
  <c r="BE104" i="15"/>
  <c r="AO107" i="15"/>
  <c r="AO114" i="15"/>
  <c r="AO110" i="15"/>
  <c r="AO113" i="15"/>
  <c r="BF105" i="15"/>
  <c r="BO104" i="15"/>
  <c r="BH104" i="15"/>
  <c r="BF104" i="15"/>
  <c r="BL105" i="15"/>
  <c r="AR104" i="15"/>
  <c r="AR105" i="15"/>
  <c r="BG7" i="15"/>
  <c r="BC7" i="15"/>
  <c r="AZ105" i="15"/>
  <c r="AS104" i="15"/>
  <c r="Q114" i="15"/>
  <c r="Q107" i="15"/>
  <c r="BC54" i="15"/>
  <c r="AI114" i="15"/>
  <c r="AI107" i="15"/>
  <c r="AI113" i="15"/>
  <c r="AM107" i="15"/>
  <c r="AM114" i="15"/>
  <c r="AM110" i="15"/>
  <c r="BO105" i="15"/>
  <c r="BI37" i="15"/>
  <c r="BI104" i="15" s="1"/>
  <c r="BH105" i="15"/>
  <c r="AQ104" i="15"/>
  <c r="BC16" i="15"/>
  <c r="U107" i="15"/>
  <c r="U110" i="15" s="1"/>
  <c r="U114" i="15"/>
  <c r="BC52" i="15"/>
  <c r="AG114" i="15"/>
  <c r="AG107" i="15"/>
  <c r="AG110" i="15" s="1"/>
  <c r="M114" i="15"/>
  <c r="M107" i="15"/>
  <c r="M110" i="15" s="1"/>
  <c r="BD56" i="15"/>
  <c r="BC56" i="15"/>
  <c r="BC38" i="15"/>
  <c r="AZ104" i="15"/>
  <c r="O114" i="15"/>
  <c r="O107" i="15"/>
  <c r="O110" i="15" s="1"/>
  <c r="AA114" i="15"/>
  <c r="AA107" i="15"/>
  <c r="AA110" i="15" s="1"/>
  <c r="BQ19" i="15"/>
  <c r="BC17" i="15"/>
  <c r="BC81" i="15"/>
  <c r="BC37" i="15"/>
  <c r="BN105" i="15"/>
  <c r="BN104" i="15"/>
  <c r="AA113" i="15"/>
  <c r="BC87" i="15"/>
  <c r="Q113" i="15"/>
  <c r="F105" i="15"/>
  <c r="F110" i="15" s="1"/>
  <c r="BM105" i="15"/>
  <c r="BM104" i="15"/>
  <c r="AU105" i="15"/>
  <c r="AU104" i="15"/>
  <c r="AT104" i="15"/>
  <c r="Y114" i="15"/>
  <c r="Y107" i="15"/>
  <c r="AE114" i="15"/>
  <c r="AE107" i="15"/>
  <c r="BC89" i="15"/>
  <c r="BE96" i="15"/>
  <c r="BE105" i="15" s="1"/>
  <c r="Y113" i="15"/>
  <c r="BK90" i="15"/>
  <c r="BK104" i="15" s="1"/>
  <c r="AO105" i="15"/>
  <c r="BC63" i="15"/>
  <c r="BC78" i="15"/>
  <c r="BQ104" i="15"/>
  <c r="BQ105" i="15"/>
  <c r="BC55" i="15"/>
  <c r="BC86" i="15"/>
  <c r="AG113" i="15"/>
  <c r="BC65" i="15"/>
  <c r="BC85" i="15"/>
  <c r="BC83" i="15"/>
  <c r="AC114" i="15"/>
  <c r="AC107" i="15"/>
  <c r="AC110" i="15" s="1"/>
  <c r="BL104" i="15"/>
  <c r="BB104" i="15"/>
  <c r="BC101" i="15"/>
  <c r="AS105" i="15"/>
  <c r="BD12" i="15"/>
  <c r="BC12" i="15"/>
  <c r="BC103" i="15"/>
  <c r="BC79" i="15"/>
  <c r="BA104" i="15"/>
  <c r="BA105" i="15"/>
  <c r="BP7" i="15"/>
  <c r="BJ104" i="15"/>
  <c r="BJ105" i="15"/>
  <c r="BC88" i="15"/>
  <c r="AE113" i="15"/>
  <c r="BC91" i="15"/>
  <c r="BC51" i="15"/>
  <c r="AP105" i="15"/>
  <c r="AK114" i="15"/>
  <c r="AK107" i="15"/>
  <c r="AK113" i="15"/>
  <c r="AK110" i="15"/>
  <c r="AV105" i="15"/>
  <c r="AV104" i="15"/>
  <c r="U113" i="15"/>
  <c r="BC13" i="15"/>
  <c r="AP104" i="15"/>
  <c r="BC95" i="15"/>
  <c r="BC19" i="15"/>
  <c r="BC20" i="15"/>
  <c r="BC50" i="15"/>
  <c r="W110" i="15"/>
  <c r="W114" i="15"/>
  <c r="W107" i="15"/>
  <c r="AX104" i="15"/>
  <c r="BC39" i="15"/>
  <c r="BC53" i="15"/>
  <c r="AX105" i="15"/>
  <c r="AW104" i="15"/>
  <c r="BC18" i="15"/>
  <c r="S107" i="15"/>
  <c r="S114" i="15"/>
  <c r="S110" i="15"/>
  <c r="BD43" i="15"/>
  <c r="BC43" i="15"/>
  <c r="D80" i="14"/>
  <c r="K107" i="15"/>
  <c r="K114" i="15"/>
  <c r="K110" i="15"/>
  <c r="AY105" i="15"/>
  <c r="AY104" i="15"/>
  <c r="BK114" i="15" l="1"/>
  <c r="BK107" i="15"/>
  <c r="BK113" i="15"/>
  <c r="BI114" i="15"/>
  <c r="BI107" i="15"/>
  <c r="BI110" i="15" s="1"/>
  <c r="BI113" i="15"/>
  <c r="BM110" i="15"/>
  <c r="BM114" i="15"/>
  <c r="BM107" i="15"/>
  <c r="BM113" i="15"/>
  <c r="S108" i="15"/>
  <c r="S111" i="15" s="1"/>
  <c r="S109" i="15"/>
  <c r="S112" i="15" s="1"/>
  <c r="BB114" i="15"/>
  <c r="BB107" i="15"/>
  <c r="BB113" i="15"/>
  <c r="AZ114" i="15"/>
  <c r="AZ107" i="15"/>
  <c r="AZ113" i="15"/>
  <c r="BK105" i="15"/>
  <c r="AI108" i="15"/>
  <c r="AI111" i="15" s="1"/>
  <c r="AI109" i="15"/>
  <c r="AI112" i="15" s="1"/>
  <c r="AR107" i="15"/>
  <c r="AR114" i="15"/>
  <c r="AR113" i="15"/>
  <c r="BJ114" i="15"/>
  <c r="BJ107" i="15"/>
  <c r="BJ113" i="15"/>
  <c r="AI110" i="15"/>
  <c r="BQ114" i="15"/>
  <c r="BQ107" i="15"/>
  <c r="BQ110" i="15" s="1"/>
  <c r="BQ113" i="15"/>
  <c r="AA109" i="15"/>
  <c r="AA112" i="15" s="1"/>
  <c r="AA108" i="15"/>
  <c r="AA111" i="15" s="1"/>
  <c r="AG109" i="15"/>
  <c r="AG112" i="15" s="1"/>
  <c r="AG108" i="15"/>
  <c r="AG111" i="15" s="1"/>
  <c r="F116" i="15"/>
  <c r="F115" i="15"/>
  <c r="AC108" i="15"/>
  <c r="AC111" i="15" s="1"/>
  <c r="AC109" i="15"/>
  <c r="AC112" i="15" s="1"/>
  <c r="BG104" i="15"/>
  <c r="BG105" i="15"/>
  <c r="BE107" i="15"/>
  <c r="BE110" i="15"/>
  <c r="BE114" i="15"/>
  <c r="BE113" i="15"/>
  <c r="BF107" i="15"/>
  <c r="BF110" i="15" s="1"/>
  <c r="BF114" i="15"/>
  <c r="BF113" i="15"/>
  <c r="AS114" i="15"/>
  <c r="AS107" i="15"/>
  <c r="AS110" i="15"/>
  <c r="AS113" i="15"/>
  <c r="AY114" i="15"/>
  <c r="AY107" i="15"/>
  <c r="AY113" i="15"/>
  <c r="AV114" i="15"/>
  <c r="AV107" i="15"/>
  <c r="AV110" i="15" s="1"/>
  <c r="AV113" i="15"/>
  <c r="BP105" i="15"/>
  <c r="BP104" i="15"/>
  <c r="AE108" i="15"/>
  <c r="AE111" i="15" s="1"/>
  <c r="AE109" i="15"/>
  <c r="AE112" i="15" s="1"/>
  <c r="BN114" i="15"/>
  <c r="BN107" i="15"/>
  <c r="BN113" i="15"/>
  <c r="BA114" i="15"/>
  <c r="BA107" i="15"/>
  <c r="BA113" i="15"/>
  <c r="AE110" i="15"/>
  <c r="AQ107" i="15"/>
  <c r="AQ110" i="15"/>
  <c r="AQ114" i="15"/>
  <c r="AQ113" i="15"/>
  <c r="O108" i="15"/>
  <c r="O111" i="15" s="1"/>
  <c r="O109" i="15"/>
  <c r="O112" i="15" s="1"/>
  <c r="AM108" i="15"/>
  <c r="AM111" i="15" s="1"/>
  <c r="AM109" i="15"/>
  <c r="AM112" i="15" s="1"/>
  <c r="Y109" i="15"/>
  <c r="Y112" i="15" s="1"/>
  <c r="Y108" i="15"/>
  <c r="Y111" i="15" s="1"/>
  <c r="M108" i="15"/>
  <c r="M111" i="15" s="1"/>
  <c r="M109" i="15"/>
  <c r="M112" i="15" s="1"/>
  <c r="BI105" i="15"/>
  <c r="BH114" i="15"/>
  <c r="BH107" i="15"/>
  <c r="BH113" i="15"/>
  <c r="AU110" i="15"/>
  <c r="AU114" i="15"/>
  <c r="AU107" i="15"/>
  <c r="AU113" i="15"/>
  <c r="Q108" i="15"/>
  <c r="Q111" i="15" s="1"/>
  <c r="Q109" i="15"/>
  <c r="Q112" i="15" s="1"/>
  <c r="AP107" i="15"/>
  <c r="AP110" i="15"/>
  <c r="AP114" i="15"/>
  <c r="AP113" i="15"/>
  <c r="U109" i="15"/>
  <c r="U112" i="15" s="1"/>
  <c r="U108" i="15"/>
  <c r="U111" i="15" s="1"/>
  <c r="AW114" i="15"/>
  <c r="AW107" i="15"/>
  <c r="AW113" i="15"/>
  <c r="AX114" i="15"/>
  <c r="AX107" i="15"/>
  <c r="AX113" i="15"/>
  <c r="K108" i="15"/>
  <c r="K111" i="15" s="1"/>
  <c r="K109" i="15"/>
  <c r="K112" i="15" s="1"/>
  <c r="W109" i="15"/>
  <c r="W112" i="15" s="1"/>
  <c r="W108" i="15"/>
  <c r="W111" i="15" s="1"/>
  <c r="AK108" i="15"/>
  <c r="AK111" i="15" s="1"/>
  <c r="AK109" i="15"/>
  <c r="AK112" i="15" s="1"/>
  <c r="AO111" i="15"/>
  <c r="BL110" i="15"/>
  <c r="BL114" i="15"/>
  <c r="BL107" i="15"/>
  <c r="BL113" i="15"/>
  <c r="AO108" i="15"/>
  <c r="AO109" i="15"/>
  <c r="AO112" i="15" s="1"/>
  <c r="F90" i="14"/>
  <c r="D79" i="14"/>
  <c r="D78" i="14" s="1"/>
  <c r="D90" i="14" s="1"/>
  <c r="Y110" i="15"/>
  <c r="F108" i="15"/>
  <c r="F111" i="15" s="1"/>
  <c r="F109" i="15"/>
  <c r="F112" i="15" s="1"/>
  <c r="BD104" i="15"/>
  <c r="BD105" i="15"/>
  <c r="AT114" i="15"/>
  <c r="AT107" i="15"/>
  <c r="AT113" i="15"/>
  <c r="Q110" i="15"/>
  <c r="BO110" i="15"/>
  <c r="BO114" i="15"/>
  <c r="BO107" i="15"/>
  <c r="BO113" i="15"/>
  <c r="BM109" i="15" l="1"/>
  <c r="BM112" i="15" s="1"/>
  <c r="BM108" i="15"/>
  <c r="BM111" i="15" s="1"/>
  <c r="BL109" i="15"/>
  <c r="BL112" i="15" s="1"/>
  <c r="BL108" i="15"/>
  <c r="BL111" i="15" s="1"/>
  <c r="AZ108" i="15"/>
  <c r="AZ111" i="15" s="1"/>
  <c r="AZ109" i="15"/>
  <c r="AZ112" i="15" s="1"/>
  <c r="AT108" i="15"/>
  <c r="AT111" i="15" s="1"/>
  <c r="AT109" i="15"/>
  <c r="AT112" i="15" s="1"/>
  <c r="AT110" i="15"/>
  <c r="AW109" i="15"/>
  <c r="AW112" i="15" s="1"/>
  <c r="AW108" i="15"/>
  <c r="AW111" i="15" s="1"/>
  <c r="BH108" i="15"/>
  <c r="BH111" i="15" s="1"/>
  <c r="BH109" i="15"/>
  <c r="BH112" i="15" s="1"/>
  <c r="AQ108" i="15"/>
  <c r="AQ111" i="15" s="1"/>
  <c r="AQ109" i="15"/>
  <c r="AQ112" i="15" s="1"/>
  <c r="AW110" i="15"/>
  <c r="BG107" i="15"/>
  <c r="BG110" i="15"/>
  <c r="BG114" i="15"/>
  <c r="BG113" i="15"/>
  <c r="BJ108" i="15"/>
  <c r="BJ111" i="15" s="1"/>
  <c r="BJ109" i="15"/>
  <c r="BJ112" i="15" s="1"/>
  <c r="AV109" i="15"/>
  <c r="AV112" i="15" s="1"/>
  <c r="AV108" i="15"/>
  <c r="AV111" i="15" s="1"/>
  <c r="BD114" i="15"/>
  <c r="BD107" i="15"/>
  <c r="BD110" i="15"/>
  <c r="BD113" i="15"/>
  <c r="BO109" i="15"/>
  <c r="BO112" i="15" s="1"/>
  <c r="BO108" i="15"/>
  <c r="BO111" i="15" s="1"/>
  <c r="AP108" i="15"/>
  <c r="AP111" i="15" s="1"/>
  <c r="AP109" i="15"/>
  <c r="AP112" i="15" s="1"/>
  <c r="BN109" i="15"/>
  <c r="BN112" i="15" s="1"/>
  <c r="BN108" i="15"/>
  <c r="BN111" i="15" s="1"/>
  <c r="BJ110" i="15"/>
  <c r="BB109" i="15"/>
  <c r="BB112" i="15" s="1"/>
  <c r="BB108" i="15"/>
  <c r="BB111" i="15" s="1"/>
  <c r="AZ110" i="15"/>
  <c r="AM8" i="14"/>
  <c r="D92" i="14"/>
  <c r="BF108" i="15"/>
  <c r="BF111" i="15" s="1"/>
  <c r="BF109" i="15"/>
  <c r="BF112" i="15" s="1"/>
  <c r="BQ108" i="15"/>
  <c r="BQ111" i="15" s="1"/>
  <c r="BQ109" i="15"/>
  <c r="BQ112" i="15" s="1"/>
  <c r="AY108" i="15"/>
  <c r="AY111" i="15" s="1"/>
  <c r="AY109" i="15"/>
  <c r="AY112" i="15" s="1"/>
  <c r="BN110" i="15"/>
  <c r="AS108" i="15"/>
  <c r="AS111" i="15" s="1"/>
  <c r="AS109" i="15"/>
  <c r="AS112" i="15" s="1"/>
  <c r="BB110" i="15"/>
  <c r="BA109" i="15"/>
  <c r="BA112" i="15" s="1"/>
  <c r="BA108" i="15"/>
  <c r="BA111" i="15" s="1"/>
  <c r="BE108" i="15"/>
  <c r="BE111" i="15" s="1"/>
  <c r="BE109" i="15"/>
  <c r="BE112" i="15" s="1"/>
  <c r="AY110" i="15"/>
  <c r="BI108" i="15"/>
  <c r="BI111" i="15" s="1"/>
  <c r="BI109" i="15"/>
  <c r="BI112" i="15" s="1"/>
  <c r="AX109" i="15"/>
  <c r="AX112" i="15" s="1"/>
  <c r="AX108" i="15"/>
  <c r="AX111" i="15" s="1"/>
  <c r="BK108" i="15"/>
  <c r="BK111" i="15" s="1"/>
  <c r="BK109" i="15"/>
  <c r="BK112" i="15" s="1"/>
  <c r="BH110" i="15"/>
  <c r="BA110" i="15"/>
  <c r="AU109" i="15"/>
  <c r="AU112" i="15" s="1"/>
  <c r="AU108" i="15"/>
  <c r="AU111" i="15" s="1"/>
  <c r="AR108" i="15"/>
  <c r="AR111" i="15" s="1"/>
  <c r="AR109" i="15"/>
  <c r="AR112" i="15" s="1"/>
  <c r="BK110" i="15"/>
  <c r="AX110" i="15"/>
  <c r="BP110" i="15"/>
  <c r="BP114" i="15"/>
  <c r="BP107" i="15"/>
  <c r="BP113" i="15"/>
  <c r="AR110" i="15"/>
  <c r="AM11" i="14" l="1"/>
  <c r="BG108" i="15"/>
  <c r="BG111" i="15" s="1"/>
  <c r="BG109" i="15"/>
  <c r="BG112" i="15" s="1"/>
  <c r="AJ8" i="14"/>
  <c r="AJ10" i="14" s="1"/>
  <c r="AH8" i="14"/>
  <c r="AH10" i="14" s="1"/>
  <c r="AF8" i="14"/>
  <c r="AF10" i="14" s="1"/>
  <c r="AD8" i="14"/>
  <c r="AD10" i="14" s="1"/>
  <c r="AM10" i="14"/>
  <c r="AB8" i="14"/>
  <c r="AB10" i="14" s="1"/>
  <c r="Z8" i="14"/>
  <c r="Z10" i="14" s="1"/>
  <c r="X8" i="14"/>
  <c r="X10" i="14" s="1"/>
  <c r="V8" i="14"/>
  <c r="V10" i="14" s="1"/>
  <c r="T8" i="14"/>
  <c r="T10" i="14" s="1"/>
  <c r="N8" i="14"/>
  <c r="N10" i="14" s="1"/>
  <c r="AL8" i="14"/>
  <c r="AL10" i="14" s="1"/>
  <c r="P8" i="14"/>
  <c r="P10" i="14" s="1"/>
  <c r="L8" i="14"/>
  <c r="L10" i="14" s="1"/>
  <c r="R8" i="14"/>
  <c r="R10" i="14" s="1"/>
  <c r="BD108" i="15"/>
  <c r="BD111" i="15" s="1"/>
  <c r="BD109" i="15"/>
  <c r="BD112" i="15" s="1"/>
  <c r="BP109" i="15"/>
  <c r="BP112" i="15" s="1"/>
  <c r="BP108" i="15"/>
  <c r="BP111" i="15" s="1"/>
  <c r="AJ11" i="14" l="1"/>
  <c r="AL11" i="14"/>
  <c r="AH11" i="14"/>
  <c r="AF11" i="14"/>
  <c r="AD11" i="14"/>
  <c r="T11" i="14"/>
  <c r="AB11" i="14"/>
  <c r="Z11" i="14"/>
  <c r="X11" i="14"/>
  <c r="V11" i="14"/>
  <c r="P11" i="14"/>
  <c r="N11" i="14"/>
  <c r="L11" i="14"/>
  <c r="R11" i="14"/>
  <c r="R16" i="14" l="1"/>
  <c r="P16" i="14"/>
  <c r="N16" i="14"/>
  <c r="L16" i="14"/>
  <c r="AL16" i="14"/>
  <c r="AJ16" i="14"/>
  <c r="AH16" i="14"/>
  <c r="V16" i="14"/>
  <c r="X16" i="14"/>
  <c r="T16" i="14"/>
  <c r="AF16" i="14"/>
  <c r="AD16" i="14"/>
  <c r="AB16" i="14"/>
  <c r="AM12" i="14" l="1"/>
  <c r="D94" i="14"/>
  <c r="D97" i="14" s="1"/>
  <c r="D99" i="14" l="1"/>
  <c r="D100" i="14" s="1"/>
  <c r="X12" i="14"/>
  <c r="X14" i="14" s="1"/>
  <c r="AB12" i="14"/>
  <c r="AB14" i="14" s="1"/>
  <c r="Z12" i="14"/>
  <c r="Z14" i="14" s="1"/>
  <c r="V12" i="14"/>
  <c r="V14" i="14" s="1"/>
  <c r="T12" i="14"/>
  <c r="T14" i="14" s="1"/>
  <c r="R12" i="14"/>
  <c r="R14" i="14" s="1"/>
  <c r="P12" i="14"/>
  <c r="P14" i="14" s="1"/>
  <c r="N12" i="14"/>
  <c r="N14" i="14" s="1"/>
  <c r="L12" i="14"/>
  <c r="L14" i="14" s="1"/>
  <c r="AF12" i="14"/>
  <c r="AF14" i="14" s="1"/>
  <c r="AJ12" i="14"/>
  <c r="AJ14" i="14" s="1"/>
  <c r="AH12" i="14"/>
  <c r="AH14" i="14" s="1"/>
  <c r="AL12" i="14"/>
  <c r="AL14" i="14" s="1"/>
  <c r="AD12" i="14"/>
  <c r="AD14" i="14" s="1"/>
  <c r="AM1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Henri Telk</author>
  </authors>
  <commentList>
    <comment ref="F6" authorId="0" shapeId="0" xr:uid="{D14C0412-6DBC-4B7F-8FF3-C9DCE120F83C}">
      <text>
        <r>
          <rPr>
            <sz val="9"/>
            <color indexed="81"/>
            <rFont val="Segoe UI"/>
            <family val="2"/>
            <charset val="186"/>
          </rPr>
          <t>Üürnikuspetsiifilised on kõik ehitus- ja sisustusööd, mis tuleb üürniku vahetumisel uuesti teha!</t>
        </r>
      </text>
    </comment>
    <comment ref="C24" authorId="1" shapeId="0" xr:uid="{3849DC51-1FE7-40AD-B578-7A2C2ABEF258}">
      <text>
        <r>
          <rPr>
            <sz val="9"/>
            <color indexed="81"/>
            <rFont val="Tahoma"/>
            <family val="2"/>
            <charset val="186"/>
          </rPr>
          <t>Projektimeeskonnaga seotud palga- ja tegevuskulud.</t>
        </r>
      </text>
    </comment>
    <comment ref="D30" authorId="1" shapeId="0" xr:uid="{516AAD3C-E8B2-4AD0-A22D-E2A74FF4E765}">
      <text>
        <r>
          <rPr>
            <b/>
            <sz val="9"/>
            <color indexed="81"/>
            <rFont val="Tahoma"/>
            <family val="2"/>
            <charset val="186"/>
          </rPr>
          <t>EVS 885 Ehituskulude liigitamine</t>
        </r>
      </text>
    </comment>
    <comment ref="B90" authorId="1" shapeId="0" xr:uid="{C422DAA8-03A5-44D8-8382-51DC2B815DDA}">
      <text>
        <r>
          <rPr>
            <sz val="8"/>
            <color indexed="81"/>
            <rFont val="Tahoma"/>
            <family val="2"/>
            <charset val="186"/>
          </rPr>
          <t>Sisaldab arendustegevuse, ehituse ning sisustuse kulusid koos projektijuhtimise otsesed kulu ja reserviga.</t>
        </r>
      </text>
    </comment>
    <comment ref="C92" authorId="1" shapeId="0" xr:uid="{13D898C4-3E5E-4C3B-9842-122B3A593C4F}">
      <text>
        <r>
          <rPr>
            <sz val="8"/>
            <color indexed="81"/>
            <rFont val="Tahoma"/>
            <family val="2"/>
            <charset val="186"/>
          </rPr>
          <t>Projektijuhtimise kaudnekulu on palga-, tegevus- jm kulud, mis kaasnevad arendusprojektide juhtimisega, kuid mis on väljaspool projektimeeskonna otseseid kulusid. 2,5% on kõikidele arendusprojektidele ühtselt rakendatav projektijuhtimise kaudsete kulude määr.</t>
        </r>
      </text>
    </comment>
    <comment ref="C93" authorId="1" shapeId="0" xr:uid="{3A383F75-62FF-4F5F-B4B9-ED148E1A356C}">
      <text>
        <r>
          <rPr>
            <sz val="8"/>
            <color indexed="81"/>
            <rFont val="Tahoma"/>
            <family val="2"/>
            <charset val="186"/>
          </rPr>
          <t>Tasu kapitali kasutamise eest enne objekti üleandmist kliendile, mida arvutatakse üürimääruse punktis 2.1. kirjeldatud omakapitali ja võõrkapitali kaatlutud keskmise tulumääraga. Perioodiline tulumäär otsustatakse kaks korda aastas ainuaktsionäri otsusega. Ehitustööde aegne intress kujuneb kavandamise etapis rahavoo prognoosi ja pärast projekti valmimist tegeliku rahavoo põhjal.</t>
        </r>
      </text>
    </comment>
  </commentList>
</comments>
</file>

<file path=xl/sharedStrings.xml><?xml version="1.0" encoding="utf-8"?>
<sst xmlns="http://schemas.openxmlformats.org/spreadsheetml/2006/main" count="551" uniqueCount="355">
  <si>
    <t>Lisa nr 1</t>
  </si>
  <si>
    <t>Tööde loetelu ja eeldatav maksumus - "Jüri 12, Võru"</t>
  </si>
  <si>
    <t>Eksplikatsioon</t>
  </si>
  <si>
    <t>Jrk
nr</t>
  </si>
  <si>
    <t>Töö nimetus</t>
  </si>
  <si>
    <t>Eeldatav maksumus, EUR, km-ta</t>
  </si>
  <si>
    <t>Üürnikuspetsiifiline osa ehitusest</t>
  </si>
  <si>
    <t>Üürnikuspetsiifiline osa sisustusest</t>
  </si>
  <si>
    <t>PARENDUSTÖÖDE JAGUNEMINE:</t>
  </si>
  <si>
    <t>ERKK osakaal pinnast</t>
  </si>
  <si>
    <t>ERKK maksumus</t>
  </si>
  <si>
    <t>KeA osakaal pinnast</t>
  </si>
  <si>
    <t>KeA maksumus</t>
  </si>
  <si>
    <t>MA osakaal pinnast</t>
  </si>
  <si>
    <t>MA maksumus</t>
  </si>
  <si>
    <t>MTA osakaal pinnast</t>
  </si>
  <si>
    <t>MTA maksumus</t>
  </si>
  <si>
    <t>MKA osakaal pinnast</t>
  </si>
  <si>
    <t>MKA maksumus</t>
  </si>
  <si>
    <t>PTA osakaal pinnast</t>
  </si>
  <si>
    <t>PTA maksumus</t>
  </si>
  <si>
    <t>PRIA osakaal pinnast</t>
  </si>
  <si>
    <t>PRIA maksumus</t>
  </si>
  <si>
    <t>RaM osakaal pinnast</t>
  </si>
  <si>
    <t>RaM maksumus</t>
  </si>
  <si>
    <t>RIT osakaal pinnast</t>
  </si>
  <si>
    <t>RIT maksumus</t>
  </si>
  <si>
    <t>SKA osakaal pinnast</t>
  </si>
  <si>
    <t>SKA maksumus</t>
  </si>
  <si>
    <t>TTJA osakaal pinnast</t>
  </si>
  <si>
    <t>TTJA maksumus</t>
  </si>
  <si>
    <t>TA osakaal pinnast</t>
  </si>
  <si>
    <t>TA maksumus</t>
  </si>
  <si>
    <t>TI osakaal pinnast</t>
  </si>
  <si>
    <t>TI maksumus</t>
  </si>
  <si>
    <t>Aktiivne vakantsus</t>
  </si>
  <si>
    <t>Aktiivne vakants maksumus</t>
  </si>
  <si>
    <t>Üürnik</t>
  </si>
  <si>
    <t>Ainukasutuses pind</t>
  </si>
  <si>
    <t>Ühiskasutuses korruste pind</t>
  </si>
  <si>
    <t>Ühiskasutuses hoone pind</t>
  </si>
  <si>
    <t>Ühiskasutuses muu pind</t>
  </si>
  <si>
    <t>Kokku</t>
  </si>
  <si>
    <t>Osakaal</t>
  </si>
  <si>
    <t>ARENDUSTEGEVUS</t>
  </si>
  <si>
    <t>Eesti Rahvakultuuri Keskus</t>
  </si>
  <si>
    <t>Kinnisvara omandamise ja väärtustamise kulud</t>
  </si>
  <si>
    <t>Parendustööd</t>
  </si>
  <si>
    <t>Keskkonnaamet</t>
  </si>
  <si>
    <t>1.1.</t>
  </si>
  <si>
    <t>x</t>
  </si>
  <si>
    <t>Projektijuhtimine</t>
  </si>
  <si>
    <t>Maa-amet</t>
  </si>
  <si>
    <t>Tellija muud arendusaegsed kulud; va intress</t>
  </si>
  <si>
    <t>Parendustööde + Projektijuhtimise otsene kulu</t>
  </si>
  <si>
    <t>Maksu- ja Tolliamet</t>
  </si>
  <si>
    <t>2.1.</t>
  </si>
  <si>
    <t>Omanikujärelevalve</t>
  </si>
  <si>
    <t>Projektijuhtimise kaudne kulu</t>
  </si>
  <si>
    <t>Muinsuskaitseamet</t>
  </si>
  <si>
    <t>2.2.</t>
  </si>
  <si>
    <t>Lubade taotlemisega seotud kulud</t>
  </si>
  <si>
    <t>Intress</t>
  </si>
  <si>
    <t>Põllumajandus- ja Toiduamet</t>
  </si>
  <si>
    <t>2.3.</t>
  </si>
  <si>
    <t>Muud kontrorikulud</t>
  </si>
  <si>
    <t>CO2 vahendid</t>
  </si>
  <si>
    <t>Põllumajanduse Registrite ja Informatsiooni Amet</t>
  </si>
  <si>
    <t>2.4.</t>
  </si>
  <si>
    <t>Ekspertiisid, konsultatsioonid, mõõtmised jne</t>
  </si>
  <si>
    <t>Parendustööde algväärtus</t>
  </si>
  <si>
    <t>Rahandusministeerium</t>
  </si>
  <si>
    <t>2.5.</t>
  </si>
  <si>
    <t>Ehitusaegne kindlustus</t>
  </si>
  <si>
    <t>Üürniku spetsifiline osa parendustöödest</t>
  </si>
  <si>
    <t>Riigi Info- ja Kommunikatsioonitehnoloogia Keskus (Riigi IT Keskus, RIT)</t>
  </si>
  <si>
    <t>2.6.</t>
  </si>
  <si>
    <t>Kulud seoses ehitustööde katkemisega</t>
  </si>
  <si>
    <t>Parendustööde lõppväärtus</t>
  </si>
  <si>
    <t>Sotsiaalkindlustusamet</t>
  </si>
  <si>
    <t>2.7.</t>
  </si>
  <si>
    <t>Juriidiline nõustamine</t>
  </si>
  <si>
    <t>Tarbijakaitse ja Tehnilise Järelevalve Amet</t>
  </si>
  <si>
    <t>2.8.</t>
  </si>
  <si>
    <t>Muud tellija ehitusaegsed kulud</t>
  </si>
  <si>
    <t>Terviseamet</t>
  </si>
  <si>
    <t>Liitumised</t>
  </si>
  <si>
    <t>Tööinspektsioon</t>
  </si>
  <si>
    <t>3.1.</t>
  </si>
  <si>
    <t>Elektriliitumine</t>
  </si>
  <si>
    <t>3.2.</t>
  </si>
  <si>
    <t>Vee liitumine</t>
  </si>
  <si>
    <t>Üüritav pind kokku</t>
  </si>
  <si>
    <t>3.3.</t>
  </si>
  <si>
    <t>Kütte liitumine</t>
  </si>
  <si>
    <t>Passiivne vakantsus</t>
  </si>
  <si>
    <t>3.4.</t>
  </si>
  <si>
    <t>Projektijuhtimise otsesed kulud</t>
  </si>
  <si>
    <t>4.1.</t>
  </si>
  <si>
    <t>Projektmeeskonna ehitusaegne kulu</t>
  </si>
  <si>
    <t>EHITAMINE</t>
  </si>
  <si>
    <t>Projekteerimine ja uuringud</t>
  </si>
  <si>
    <t>5.1.</t>
  </si>
  <si>
    <t>Projekteerimine (eskiis, eelprojekti, põhiprojekt, tööprojekt ja teostusmudel)</t>
  </si>
  <si>
    <t>5.2.</t>
  </si>
  <si>
    <t>Termouuringud ja audit</t>
  </si>
  <si>
    <t>Ehituslepingud</t>
  </si>
  <si>
    <t>6.1.</t>
  </si>
  <si>
    <t>Välisrajatised</t>
  </si>
  <si>
    <t>6.1.1.</t>
  </si>
  <si>
    <t xml:space="preserve">Ettevalmistus ja lammutus </t>
  </si>
  <si>
    <t>6.1.2.</t>
  </si>
  <si>
    <t>Hoonealune süvend</t>
  </si>
  <si>
    <t>6.1.3.</t>
  </si>
  <si>
    <t xml:space="preserve">Hoonevälised ehitised </t>
  </si>
  <si>
    <t>6.1.4.</t>
  </si>
  <si>
    <t xml:space="preserve">Välisvõrgud </t>
  </si>
  <si>
    <t>6.1.5.</t>
  </si>
  <si>
    <t xml:space="preserve">Kaeved maa-alal </t>
  </si>
  <si>
    <t>6.1.6.</t>
  </si>
  <si>
    <t xml:space="preserve">Maa-ala pinnakatted </t>
  </si>
  <si>
    <t>6.1.7.</t>
  </si>
  <si>
    <t>Väikeehitised maa-alal</t>
  </si>
  <si>
    <t>6.1.8.</t>
  </si>
  <si>
    <t>6.2.</t>
  </si>
  <si>
    <t>Alused ja vundamendid</t>
  </si>
  <si>
    <t>6.2.1.</t>
  </si>
  <si>
    <t xml:space="preserve">Rostvärgid ja taldmikud </t>
  </si>
  <si>
    <t>6.2.2.</t>
  </si>
  <si>
    <t xml:space="preserve">Aluspõrandad </t>
  </si>
  <si>
    <t>6.2.3.</t>
  </si>
  <si>
    <t>Vaiad ja tugevdustarindid</t>
  </si>
  <si>
    <t>6.2.4.</t>
  </si>
  <si>
    <t>6.3.</t>
  </si>
  <si>
    <t>Kandetarindid</t>
  </si>
  <si>
    <t>6.3.1.</t>
  </si>
  <si>
    <t xml:space="preserve">Kandvad ja välisseinad </t>
  </si>
  <si>
    <t>6.3.2.</t>
  </si>
  <si>
    <t xml:space="preserve">Vahe- ja katuslaed </t>
  </si>
  <si>
    <t>6.3.3.</t>
  </si>
  <si>
    <t>Ruumielemendid</t>
  </si>
  <si>
    <t>6.3.4.</t>
  </si>
  <si>
    <t>6.4.</t>
  </si>
  <si>
    <t>Fassaadielemendid ja katused</t>
  </si>
  <si>
    <t>6.4.1.</t>
  </si>
  <si>
    <t>Klaasfassaadid, vitriinid ja eriaknad</t>
  </si>
  <si>
    <t>6.4.2.</t>
  </si>
  <si>
    <t xml:space="preserve">Aknad </t>
  </si>
  <si>
    <t>6.4.3.</t>
  </si>
  <si>
    <t xml:space="preserve">Välisuksed ja väravad </t>
  </si>
  <si>
    <t>6.4.4.</t>
  </si>
  <si>
    <t>Rõdud ja terrassid</t>
  </si>
  <si>
    <t>6.4.5.</t>
  </si>
  <si>
    <t xml:space="preserve">Piirded ja käiguteed </t>
  </si>
  <si>
    <t>6.4.6.</t>
  </si>
  <si>
    <t xml:space="preserve">Katusetarindid </t>
  </si>
  <si>
    <t>6.4.7.</t>
  </si>
  <si>
    <t>6.5.</t>
  </si>
  <si>
    <t>Ruumitarindid ja pinnakatted</t>
  </si>
  <si>
    <t>6.5.1.</t>
  </si>
  <si>
    <t>Vaheseinad</t>
  </si>
  <si>
    <t>6.5.2.</t>
  </si>
  <si>
    <t xml:space="preserve">Siseuksed </t>
  </si>
  <si>
    <t>6.5.3.</t>
  </si>
  <si>
    <t xml:space="preserve">Siseseinte pinnakatted </t>
  </si>
  <si>
    <t>6.5.4.</t>
  </si>
  <si>
    <t xml:space="preserve">Lagede pinnakatted </t>
  </si>
  <si>
    <t>6.5.5.</t>
  </si>
  <si>
    <t>Treppide pinnakatted</t>
  </si>
  <si>
    <t>6.5.6.</t>
  </si>
  <si>
    <t xml:space="preserve">Põrandad ja põrandakatted </t>
  </si>
  <si>
    <t>6.5.7.</t>
  </si>
  <si>
    <t>Eriruumide pinnakatted</t>
  </si>
  <si>
    <t>6.5.8.</t>
  </si>
  <si>
    <t>6.6.</t>
  </si>
  <si>
    <t>Tehnosüsteemid</t>
  </si>
  <si>
    <t>6.6.1.</t>
  </si>
  <si>
    <t>Tõste- ja teisaldusseadmed</t>
  </si>
  <si>
    <t>6.6.2.</t>
  </si>
  <si>
    <t>Bioreaktor</t>
  </si>
  <si>
    <t>6.6.3.</t>
  </si>
  <si>
    <t>Erisüsteemid</t>
  </si>
  <si>
    <t>6.6.4.</t>
  </si>
  <si>
    <t xml:space="preserve">Veevarustus, kanalisatsioon, sanseadmed </t>
  </si>
  <si>
    <t>6.6.5.</t>
  </si>
  <si>
    <t xml:space="preserve">Küte, ventilatsioon ja jahutus </t>
  </si>
  <si>
    <t>6.6.6.</t>
  </si>
  <si>
    <t>Tuletõrjevarustus</t>
  </si>
  <si>
    <t>6.6.7.</t>
  </si>
  <si>
    <t xml:space="preserve">Tugevvoolupaigaldis </t>
  </si>
  <si>
    <t>6.6.8.</t>
  </si>
  <si>
    <t xml:space="preserve">Nõrkvoolupaigaldis ja automaatika </t>
  </si>
  <si>
    <t>6.6.9.</t>
  </si>
  <si>
    <t>6.7.</t>
  </si>
  <si>
    <t>Ehitusplatsi korraldus- ja üldkulud</t>
  </si>
  <si>
    <t>SISUSTAMINE</t>
  </si>
  <si>
    <t>Sisustus ja kunstiteosed</t>
  </si>
  <si>
    <t>7.1.</t>
  </si>
  <si>
    <t>Tavasisustus</t>
  </si>
  <si>
    <t>7.2.</t>
  </si>
  <si>
    <t>Erisisustus</t>
  </si>
  <si>
    <t>7.3.</t>
  </si>
  <si>
    <t>Kunst</t>
  </si>
  <si>
    <t>7.4.</t>
  </si>
  <si>
    <t>RESERV</t>
  </si>
  <si>
    <t>Reserv</t>
  </si>
  <si>
    <t>8.1.</t>
  </si>
  <si>
    <t>Projekteerimise lepingu reserv</t>
  </si>
  <si>
    <t>8.2.</t>
  </si>
  <si>
    <t>Ehituslepingu reserv</t>
  </si>
  <si>
    <t>8.3.</t>
  </si>
  <si>
    <t xml:space="preserve">  ….... Lepingu reserv</t>
  </si>
  <si>
    <t>8.4.</t>
  </si>
  <si>
    <t>Lepingutega sidumata reserv</t>
  </si>
  <si>
    <t>EELDATAV MAKSUMUS KOKKU KAUDSETE KULUDETA, KM-TA</t>
  </si>
  <si>
    <t>PROJEKTIJUHTIMISE KAUDNE KULU 2,5%, KM-TA</t>
  </si>
  <si>
    <t>EHITUSTÖÖDE AEGNE INTRESSIKULU, KM-TA</t>
  </si>
  <si>
    <t>EELDATAV MAKSUMUS KOKKU KOOS KAUDSETE KULUDE JA INTRESSIKULUGA, KM-TA</t>
  </si>
  <si>
    <t>EELDATAV MAKSUMUS KOOS KAUDSETE KULUDE JA SISSEVOOLUGA, KM-TA</t>
  </si>
  <si>
    <t>KÄIBEMAKS 22%</t>
  </si>
  <si>
    <t>EELDATAV MAKSUMUS KOKKU, KM-GA</t>
  </si>
  <si>
    <t>Lisa nr 2</t>
  </si>
  <si>
    <t xml:space="preserve">Sisustuse nimekiri ja eeldatav maksumus </t>
  </si>
  <si>
    <t>Sisustuse jagunemine (ainukasutuses pinnal)</t>
  </si>
  <si>
    <t>Sisustuse jagunemine (ühiskasutuses pinnal)</t>
  </si>
  <si>
    <t>Kokku (ainu- ja ühiskasutuses sisustuse jagunemine)</t>
  </si>
  <si>
    <t>Tähis</t>
  </si>
  <si>
    <t>Nimetus</t>
  </si>
  <si>
    <t>Kogus, tk</t>
  </si>
  <si>
    <t>Hind, EUR, km-ta</t>
  </si>
  <si>
    <t>ERKK kogus</t>
  </si>
  <si>
    <t>KeA kogus</t>
  </si>
  <si>
    <t>MA kogus</t>
  </si>
  <si>
    <t>MTA kogus</t>
  </si>
  <si>
    <t>MKA kogus</t>
  </si>
  <si>
    <t>PTA kogus</t>
  </si>
  <si>
    <t>PRIA</t>
  </si>
  <si>
    <t>RaM kogus</t>
  </si>
  <si>
    <t>RIT kogus</t>
  </si>
  <si>
    <t>SKA kogus</t>
  </si>
  <si>
    <t>TTJA kogus</t>
  </si>
  <si>
    <t>TA kogus</t>
  </si>
  <si>
    <t>TI kogus</t>
  </si>
  <si>
    <t>Ühiskasutus kogus</t>
  </si>
  <si>
    <t>Ühiskasutus maksumus</t>
  </si>
  <si>
    <t>Aktiivne vakantsus kogus</t>
  </si>
  <si>
    <t>Aktiivne vakantsus maksumus</t>
  </si>
  <si>
    <t>L-1 Laud  1040x471x540mm</t>
  </si>
  <si>
    <t>L-2</t>
  </si>
  <si>
    <t>LR-02 Riiul 1000x500x1982mm</t>
  </si>
  <si>
    <t>LR-03 Riiul 1200x500x1982mm</t>
  </si>
  <si>
    <t>LR-04 Riiul 1200x500x991mm</t>
  </si>
  <si>
    <t>RK-1 Garderoobikapp 810x800x2090mm</t>
  </si>
  <si>
    <t>RK-2 Garderoobikapp 810x1200x2090mm</t>
  </si>
  <si>
    <t>RK-3 Garderoobikapp 810x500x1850mm</t>
  </si>
  <si>
    <t>RK-04</t>
  </si>
  <si>
    <t>P-2 Pink 350x1000x460mm</t>
  </si>
  <si>
    <t>LR-01 Riiul 500x750x2100mm</t>
  </si>
  <si>
    <t>PE-1 Peeel 700x1500mm</t>
  </si>
  <si>
    <t>TT Töötool peatoe ja käetugedega</t>
  </si>
  <si>
    <t>KT Tool</t>
  </si>
  <si>
    <t>TL-1 Laud 1400x800x595/1235mm</t>
  </si>
  <si>
    <t>TL-2 Laud 1600x800x595/1235mm</t>
  </si>
  <si>
    <t>TL-3 Laud 1800x800x595/1235mm</t>
  </si>
  <si>
    <t>TS-1 Akustiline vahesirm 1400x700x40mm</t>
  </si>
  <si>
    <t>TS-2 Akustiline vahesirm 1600x700x40mm</t>
  </si>
  <si>
    <t>TS-3 Akustiline vahesirm 1800x700x40mm</t>
  </si>
  <si>
    <t xml:space="preserve">TL-4 Laud 1100x1800mm </t>
  </si>
  <si>
    <t>TL-5 Laud 1350x800x740mm</t>
  </si>
  <si>
    <t>TL-8 Laud 1200x800x740mm</t>
  </si>
  <si>
    <t>TL-6 Laud 1000x600x720mm</t>
  </si>
  <si>
    <t>SB Sahtliboks 600x420x575mm</t>
  </si>
  <si>
    <t>TL-7 Laud 1600x800x720mm</t>
  </si>
  <si>
    <t>KP-1 Kapp 410x800x890mm</t>
  </si>
  <si>
    <t>KP-2 Kapp 450x1200x930mm</t>
  </si>
  <si>
    <t>KP-3 Kapp 410x800x1655mm</t>
  </si>
  <si>
    <t>SR Seinariiul 1190x295x160mm</t>
  </si>
  <si>
    <t>SL-1 Laud 1080x2090x730mm</t>
  </si>
  <si>
    <t>SL-2 Laud d-800x730mm</t>
  </si>
  <si>
    <t>SL-3 Laud d-600x730mm</t>
  </si>
  <si>
    <t>DL-1 Laud d-600x500mm</t>
  </si>
  <si>
    <t>NL-1 Laud 1000x2800x740mm</t>
  </si>
  <si>
    <t>NL-2 Laud 1000x1800x740mm</t>
  </si>
  <si>
    <t>NL-4 Laud d-1000x740mm</t>
  </si>
  <si>
    <t>NL-5 Laud 700x1600x737mm</t>
  </si>
  <si>
    <t>NL-5a Laud 700x1600x737mm</t>
  </si>
  <si>
    <t>NL-5b Laud 700x1400x737mm</t>
  </si>
  <si>
    <t>KP-4 Kapp 450x1600x840mm</t>
  </si>
  <si>
    <t>T-01 Tool</t>
  </si>
  <si>
    <t>T-02 Tool</t>
  </si>
  <si>
    <t>P-1 Pink 1810x610x650mm, 3-osaline</t>
  </si>
  <si>
    <t>TU-1 Tugitool 700x800x780mm</t>
  </si>
  <si>
    <t>TU-2 Tugitool 680x720x720mm</t>
  </si>
  <si>
    <t>PU-1 Pukk 485x425x610mm</t>
  </si>
  <si>
    <t>PU-2 Pukk 485x425x780mm</t>
  </si>
  <si>
    <t>D-1 Diivan</t>
  </si>
  <si>
    <t>LO-1 Kapp 1200x390x1557mm</t>
  </si>
  <si>
    <t>LO-2 Kapp 800x390x1557mm</t>
  </si>
  <si>
    <t>LR-05 Riiul 1000x400x2360mm</t>
  </si>
  <si>
    <t>LR-05*</t>
  </si>
  <si>
    <t>LR-06 Riiul 555x1065x2438mm, 6 moodulit</t>
  </si>
  <si>
    <t>LR-07</t>
  </si>
  <si>
    <t>LR-08</t>
  </si>
  <si>
    <t>PK-1 Prügisorter 3ne 950x320x750mm</t>
  </si>
  <si>
    <t>R01 Riiul 600x190x50mm</t>
  </si>
  <si>
    <t>V12 Põrandavalgusti</t>
  </si>
  <si>
    <t>P-3 Pink 800x270x480mm</t>
  </si>
  <si>
    <t>NL-6 Laud 1800x1000x740mm</t>
  </si>
  <si>
    <t>NG-1 Nagi 400x400x1840mm</t>
  </si>
  <si>
    <t>LL-01</t>
  </si>
  <si>
    <t>ML-01</t>
  </si>
  <si>
    <t>TA-01</t>
  </si>
  <si>
    <t>SI-1</t>
  </si>
  <si>
    <t>SI-2</t>
  </si>
  <si>
    <t>NG-2 Nagisein 50x160x260mm</t>
  </si>
  <si>
    <t>Eritellimusmööbel</t>
  </si>
  <si>
    <t>G-001 Riietuskabiin</t>
  </si>
  <si>
    <t>G-002 Garderoob</t>
  </si>
  <si>
    <t>"Tere tulemast" silt</t>
  </si>
  <si>
    <t xml:space="preserve">LETT-1 Lett </t>
  </si>
  <si>
    <t>TS-4 Klaasist vahesirm 1500x600mm</t>
  </si>
  <si>
    <t>GR-01 Nagisein peegliga</t>
  </si>
  <si>
    <t>GR-02 Garderoob l-2400mm</t>
  </si>
  <si>
    <t>GR-03 Garderoob l-2220</t>
  </si>
  <si>
    <t>GR-04 Garderoob l-1400</t>
  </si>
  <si>
    <t>GR-05 Garderoob l-1600</t>
  </si>
  <si>
    <t>GR-06 Garderoob l-1500</t>
  </si>
  <si>
    <t>GR-07 Garderoob</t>
  </si>
  <si>
    <t>KÖ-1 Köök l-2800</t>
  </si>
  <si>
    <t>KÖ-2 Köök l-2140</t>
  </si>
  <si>
    <t>KÖ-3 Köök l-2800</t>
  </si>
  <si>
    <t>KÖ-4 Köök l-2225</t>
  </si>
  <si>
    <t>KÖ-5 Köök l-4400</t>
  </si>
  <si>
    <t>PTA-1 Valamukapp l-1500</t>
  </si>
  <si>
    <t>PTA-2 Valamukapp</t>
  </si>
  <si>
    <t xml:space="preserve">Seinapeegel riiuli ja taustpaneeliga </t>
  </si>
  <si>
    <t>S-laud Seisulaud</t>
  </si>
  <si>
    <t>TL-9 Laud</t>
  </si>
  <si>
    <t>KP-5 Kapp</t>
  </si>
  <si>
    <t>Ka1 Rippuv sametkardin, elektriliselt juhitav, pimendav, akustiline 2700x3300mm</t>
  </si>
  <si>
    <t>Ka2 Rippuv sametkardin, manuaalselt juhitav, pimendav, akustiline 2700x3300mm</t>
  </si>
  <si>
    <t>Ka3 Pimendav ruloo ruumi seinal 1600x1900mm</t>
  </si>
  <si>
    <t>Ka4 Pimendav ruloo ruumi seinal 1200x2000mm</t>
  </si>
  <si>
    <t>Paigaldus ja transport</t>
  </si>
  <si>
    <t>Sisustuse maksumus kokku</t>
  </si>
  <si>
    <t>sh Tavasisustus</t>
  </si>
  <si>
    <t>sh Erisisustus</t>
  </si>
  <si>
    <t>Sisustuse algväärtus</t>
  </si>
  <si>
    <t>sh Tavasisustus kokku</t>
  </si>
  <si>
    <t>sh Erisisustus kokku</t>
  </si>
  <si>
    <t>Tavasisustuse remonttööd</t>
  </si>
  <si>
    <t>Sisustuse lõppväärtus</t>
  </si>
  <si>
    <t>Käibemaks</t>
  </si>
  <si>
    <t>Eeldatav maksumus kokku, km-ga:</t>
  </si>
  <si>
    <t>Üürilepingu nr KPJ-4/2024-136  lisale nr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</si>
</sst>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k_r_-;\-* #,##0.00\ _k_r_-;_-* &quot;-&quot;??\ _k_r_-;_-@_-"/>
    <numFmt numFmtId="165" formatCode="0.0%"/>
    <numFmt numFmtId="166" formatCode="#,##0.0"/>
    <numFmt numFmtId="167" formatCode="#,##0\ &quot;€&quot;"/>
    <numFmt numFmtId="168" formatCode="#,##0.00\ &quot;€&quot;"/>
  </numFmts>
  <fonts count="30" x14ac:knownFonts="1">
    <font>
      <sz val="11"/>
      <color theme="1"/>
      <name val="Aptos Narrow"/>
      <family val="2"/>
      <charset val="186"/>
      <scheme val="minor"/>
    </font>
    <font>
      <sz val="11"/>
      <color theme="1"/>
      <name val="Aptos Narrow"/>
      <family val="2"/>
      <charset val="186"/>
      <scheme val="minor"/>
    </font>
    <font>
      <b/>
      <sz val="11"/>
      <color theme="1"/>
      <name val="Aptos Narrow"/>
      <family val="2"/>
      <charset val="186"/>
      <scheme val="minor"/>
    </font>
    <font>
      <sz val="10"/>
      <name val="Arial"/>
      <family val="2"/>
      <charset val="186"/>
    </font>
    <font>
      <sz val="10"/>
      <name val="Arial"/>
      <family val="2"/>
    </font>
    <font>
      <sz val="9"/>
      <color indexed="81"/>
      <name val="Tahoma"/>
      <family val="2"/>
      <charset val="186"/>
    </font>
    <font>
      <b/>
      <sz val="9"/>
      <color indexed="81"/>
      <name val="Tahoma"/>
      <family val="2"/>
      <charset val="186"/>
    </font>
    <font>
      <sz val="9"/>
      <color theme="1"/>
      <name val="Aptos Narrow"/>
      <family val="2"/>
      <charset val="186"/>
      <scheme val="minor"/>
    </font>
    <font>
      <sz val="8"/>
      <color theme="1"/>
      <name val="Aptos Narrow"/>
      <family val="2"/>
      <scheme val="minor"/>
    </font>
    <font>
      <i/>
      <sz val="8"/>
      <color rgb="FFFF0000"/>
      <name val="Aptos Narrow"/>
      <family val="2"/>
      <scheme val="minor"/>
    </font>
    <font>
      <sz val="11"/>
      <color rgb="FF000000"/>
      <name val="Calibri"/>
      <family val="2"/>
    </font>
    <font>
      <b/>
      <sz val="8"/>
      <color rgb="FF000000"/>
      <name val="Aptos Narrow"/>
      <family val="2"/>
      <scheme val="minor"/>
    </font>
    <font>
      <sz val="8"/>
      <color rgb="FF000000"/>
      <name val="Aptos Narrow"/>
      <family val="2"/>
      <scheme val="minor"/>
    </font>
    <font>
      <b/>
      <sz val="8"/>
      <color theme="1"/>
      <name val="Aptos Narrow"/>
      <family val="2"/>
      <scheme val="minor"/>
    </font>
    <font>
      <i/>
      <sz val="8"/>
      <color rgb="FF000000"/>
      <name val="Aptos Narrow"/>
      <family val="2"/>
      <scheme val="minor"/>
    </font>
    <font>
      <sz val="11"/>
      <color theme="1"/>
      <name val="Aptos Narrow"/>
      <family val="2"/>
      <scheme val="minor"/>
    </font>
    <font>
      <sz val="11"/>
      <color rgb="FF000000"/>
      <name val="Aptos Narrow"/>
      <family val="2"/>
      <charset val="186"/>
      <scheme val="minor"/>
    </font>
    <font>
      <b/>
      <sz val="11"/>
      <color rgb="FF000000"/>
      <name val="Aptos Narrow"/>
      <family val="2"/>
      <charset val="186"/>
      <scheme val="minor"/>
    </font>
    <font>
      <b/>
      <sz val="11"/>
      <color rgb="FFFF0000"/>
      <name val="Aptos Narrow"/>
      <family val="2"/>
      <charset val="186"/>
      <scheme val="minor"/>
    </font>
    <font>
      <sz val="8"/>
      <color indexed="81"/>
      <name val="Tahoma"/>
      <family val="2"/>
      <charset val="186"/>
    </font>
    <font>
      <i/>
      <sz val="11"/>
      <color rgb="FFFF0000"/>
      <name val="Aptos Narrow"/>
      <family val="2"/>
      <charset val="186"/>
      <scheme val="minor"/>
    </font>
    <font>
      <b/>
      <sz val="11"/>
      <color rgb="FF000000"/>
      <name val="Calibri"/>
      <family val="2"/>
    </font>
    <font>
      <b/>
      <sz val="9"/>
      <color theme="1"/>
      <name val="Aptos Narrow"/>
      <family val="2"/>
      <scheme val="minor"/>
    </font>
    <font>
      <sz val="8"/>
      <color rgb="FF000000"/>
      <name val="Calibri"/>
      <family val="2"/>
    </font>
    <font>
      <b/>
      <sz val="8"/>
      <name val="Aptos Narrow"/>
      <family val="2"/>
      <scheme val="minor"/>
    </font>
    <font>
      <sz val="8"/>
      <color theme="2" tint="-0.749992370372631"/>
      <name val="Aptos Narrow"/>
      <family val="2"/>
      <scheme val="minor"/>
    </font>
    <font>
      <sz val="10"/>
      <color theme="1"/>
      <name val="Aptos Narrow"/>
      <family val="2"/>
      <scheme val="minor"/>
    </font>
    <font>
      <b/>
      <sz val="11"/>
      <color theme="1"/>
      <name val="Aptos Narrow"/>
      <family val="2"/>
      <scheme val="minor"/>
    </font>
    <font>
      <sz val="8"/>
      <name val="Aptos Narrow"/>
      <family val="2"/>
      <scheme val="minor"/>
    </font>
    <font>
      <sz val="9"/>
      <color indexed="81"/>
      <name val="Segoe UI"/>
      <family val="2"/>
      <charset val="186"/>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C000"/>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rgb="FF505050"/>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ck">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9">
    <xf numFmtId="0" fontId="0" fillId="0" borderId="0"/>
    <xf numFmtId="9" fontId="1" fillId="0" borderId="0" applyFont="0" applyFill="0" applyBorder="0" applyAlignment="0" applyProtection="0"/>
    <xf numFmtId="0" fontId="3" fillId="0" borderId="0"/>
    <xf numFmtId="0" fontId="3" fillId="0" borderId="0"/>
    <xf numFmtId="0" fontId="3" fillId="0" borderId="0"/>
    <xf numFmtId="0" fontId="3" fillId="0" borderId="0"/>
    <xf numFmtId="164" fontId="4"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7" fillId="0" borderId="0"/>
    <xf numFmtId="0" fontId="10" fillId="0" borderId="0"/>
    <xf numFmtId="0" fontId="1" fillId="0" borderId="0"/>
    <xf numFmtId="9" fontId="1" fillId="0" borderId="0" applyFont="0" applyFill="0" applyBorder="0" applyAlignment="0" applyProtection="0"/>
    <xf numFmtId="0" fontId="15" fillId="0" borderId="0"/>
    <xf numFmtId="0" fontId="3" fillId="0" borderId="0"/>
    <xf numFmtId="0" fontId="1" fillId="0" borderId="0"/>
    <xf numFmtId="44" fontId="1" fillId="0" borderId="0" applyFont="0" applyFill="0" applyBorder="0" applyAlignment="0" applyProtection="0"/>
  </cellStyleXfs>
  <cellXfs count="289">
    <xf numFmtId="0" fontId="0" fillId="0" borderId="0" xfId="0"/>
    <xf numFmtId="0" fontId="8" fillId="0" borderId="0" xfId="11" applyFont="1"/>
    <xf numFmtId="0" fontId="9" fillId="0" borderId="0" xfId="11" applyFont="1"/>
    <xf numFmtId="4" fontId="11" fillId="0" borderId="0" xfId="12" applyNumberFormat="1" applyFont="1" applyAlignment="1">
      <alignment horizontal="right"/>
    </xf>
    <xf numFmtId="0" fontId="1" fillId="0" borderId="0" xfId="11" applyFont="1"/>
    <xf numFmtId="4" fontId="12" fillId="0" borderId="0" xfId="12" applyNumberFormat="1" applyFont="1" applyAlignment="1">
      <alignment horizontal="right"/>
    </xf>
    <xf numFmtId="4" fontId="8" fillId="0" borderId="0" xfId="11" applyNumberFormat="1" applyFont="1" applyAlignment="1">
      <alignment horizontal="center"/>
    </xf>
    <xf numFmtId="0" fontId="11" fillId="0" borderId="0" xfId="11" applyFont="1" applyAlignment="1">
      <alignment vertical="center"/>
    </xf>
    <xf numFmtId="4" fontId="14" fillId="0" borderId="12" xfId="11" applyNumberFormat="1" applyFont="1" applyBorder="1" applyAlignment="1">
      <alignment vertical="center" wrapText="1"/>
    </xf>
    <xf numFmtId="0" fontId="11" fillId="0" borderId="21" xfId="11" applyFont="1" applyBorder="1" applyAlignment="1">
      <alignment vertical="center" wrapText="1"/>
    </xf>
    <xf numFmtId="0" fontId="11" fillId="0" borderId="22" xfId="11" applyFont="1" applyBorder="1" applyAlignment="1">
      <alignment vertical="center" wrapText="1"/>
    </xf>
    <xf numFmtId="4" fontId="11" fillId="0" borderId="23" xfId="11" applyNumberFormat="1" applyFont="1" applyBorder="1" applyAlignment="1">
      <alignment horizontal="center" vertical="center" wrapText="1"/>
    </xf>
    <xf numFmtId="4" fontId="11" fillId="0" borderId="20" xfId="11" applyNumberFormat="1" applyFont="1" applyBorder="1" applyAlignment="1">
      <alignment horizontal="center" vertical="center" wrapText="1"/>
    </xf>
    <xf numFmtId="0" fontId="13" fillId="2" borderId="25" xfId="13" applyFont="1" applyFill="1" applyBorder="1" applyAlignment="1">
      <alignment horizontal="left" wrapText="1"/>
    </xf>
    <xf numFmtId="4" fontId="13" fillId="0" borderId="26" xfId="13" applyNumberFormat="1" applyFont="1" applyBorder="1" applyAlignment="1">
      <alignment horizontal="left" wrapText="1"/>
    </xf>
    <xf numFmtId="0" fontId="13" fillId="2" borderId="26" xfId="13" applyFont="1" applyFill="1" applyBorder="1" applyAlignment="1">
      <alignment horizontal="left" wrapText="1"/>
    </xf>
    <xf numFmtId="3" fontId="8" fillId="0" borderId="6" xfId="13" applyNumberFormat="1" applyFont="1" applyBorder="1"/>
    <xf numFmtId="0" fontId="13" fillId="2" borderId="20" xfId="13" applyFont="1" applyFill="1" applyBorder="1" applyAlignment="1">
      <alignment horizontal="left"/>
    </xf>
    <xf numFmtId="3" fontId="11" fillId="4" borderId="28" xfId="11" applyNumberFormat="1" applyFont="1" applyFill="1" applyBorder="1" applyAlignment="1">
      <alignment vertical="center" wrapText="1"/>
    </xf>
    <xf numFmtId="3" fontId="11" fillId="4" borderId="23" xfId="11" applyNumberFormat="1" applyFont="1" applyFill="1" applyBorder="1" applyAlignment="1">
      <alignment vertical="center" wrapText="1"/>
    </xf>
    <xf numFmtId="3" fontId="11" fillId="4" borderId="20" xfId="11" applyNumberFormat="1" applyFont="1" applyFill="1" applyBorder="1" applyAlignment="1">
      <alignment vertical="center" wrapText="1"/>
    </xf>
    <xf numFmtId="0" fontId="8" fillId="0" borderId="20" xfId="15" applyFont="1" applyBorder="1"/>
    <xf numFmtId="166" fontId="8" fillId="0" borderId="20" xfId="13" applyNumberFormat="1" applyFont="1" applyBorder="1"/>
    <xf numFmtId="10" fontId="8" fillId="0" borderId="20" xfId="1" applyNumberFormat="1" applyFont="1" applyBorder="1"/>
    <xf numFmtId="0" fontId="11" fillId="2" borderId="23" xfId="11" applyFont="1" applyFill="1" applyBorder="1" applyAlignment="1">
      <alignment vertical="center" wrapText="1"/>
    </xf>
    <xf numFmtId="2" fontId="11" fillId="2" borderId="27" xfId="11" applyNumberFormat="1" applyFont="1" applyFill="1" applyBorder="1" applyAlignment="1">
      <alignment vertical="center" wrapText="1"/>
    </xf>
    <xf numFmtId="3" fontId="11" fillId="2" borderId="28" xfId="11" applyNumberFormat="1" applyFont="1" applyFill="1" applyBorder="1" applyAlignment="1">
      <alignment vertical="center" wrapText="1"/>
    </xf>
    <xf numFmtId="3" fontId="11" fillId="2" borderId="23" xfId="11" applyNumberFormat="1" applyFont="1" applyFill="1" applyBorder="1" applyAlignment="1">
      <alignment vertical="center" wrapText="1"/>
    </xf>
    <xf numFmtId="3" fontId="11" fillId="2" borderId="20" xfId="11" applyNumberFormat="1" applyFont="1" applyFill="1" applyBorder="1" applyAlignment="1">
      <alignment vertical="center" wrapText="1"/>
    </xf>
    <xf numFmtId="0" fontId="13" fillId="0" borderId="32" xfId="13" applyFont="1" applyBorder="1"/>
    <xf numFmtId="0" fontId="12" fillId="0" borderId="23" xfId="11" applyFont="1" applyBorder="1" applyAlignment="1">
      <alignment vertical="center" wrapText="1"/>
    </xf>
    <xf numFmtId="2" fontId="12" fillId="0" borderId="27" xfId="11" applyNumberFormat="1" applyFont="1" applyBorder="1" applyAlignment="1">
      <alignment vertical="center" wrapText="1"/>
    </xf>
    <xf numFmtId="3" fontId="12" fillId="0" borderId="28" xfId="11" applyNumberFormat="1" applyFont="1" applyBorder="1" applyAlignment="1">
      <alignment vertical="center" wrapText="1"/>
    </xf>
    <xf numFmtId="3" fontId="12" fillId="0" borderId="23" xfId="11" applyNumberFormat="1" applyFont="1" applyBorder="1" applyAlignment="1">
      <alignment vertical="center" wrapText="1"/>
    </xf>
    <xf numFmtId="3" fontId="12" fillId="0" borderId="20" xfId="11" applyNumberFormat="1" applyFont="1" applyBorder="1" applyAlignment="1">
      <alignment vertical="center" wrapText="1"/>
    </xf>
    <xf numFmtId="0" fontId="13" fillId="0" borderId="9" xfId="13" applyFont="1" applyBorder="1"/>
    <xf numFmtId="0" fontId="13" fillId="0" borderId="18" xfId="13" applyFont="1" applyBorder="1"/>
    <xf numFmtId="0" fontId="13" fillId="0" borderId="4" xfId="13" applyFont="1" applyBorder="1"/>
    <xf numFmtId="0" fontId="13" fillId="0" borderId="14" xfId="13" applyFont="1" applyBorder="1"/>
    <xf numFmtId="0" fontId="13" fillId="0" borderId="20" xfId="15" applyFont="1" applyBorder="1"/>
    <xf numFmtId="166" fontId="13" fillId="0" borderId="20" xfId="13" applyNumberFormat="1" applyFont="1" applyBorder="1"/>
    <xf numFmtId="10" fontId="13" fillId="0" borderId="20" xfId="1" applyNumberFormat="1" applyFont="1" applyBorder="1"/>
    <xf numFmtId="0" fontId="11" fillId="2" borderId="27" xfId="11" applyFont="1" applyFill="1" applyBorder="1" applyAlignment="1">
      <alignment vertical="center" wrapText="1"/>
    </xf>
    <xf numFmtId="0" fontId="13" fillId="0" borderId="0" xfId="11" applyFont="1"/>
    <xf numFmtId="16" fontId="11" fillId="2" borderId="23" xfId="11" applyNumberFormat="1" applyFont="1" applyFill="1" applyBorder="1" applyAlignment="1">
      <alignment vertical="center" wrapText="1"/>
    </xf>
    <xf numFmtId="0" fontId="13" fillId="2" borderId="0" xfId="11" applyFont="1" applyFill="1"/>
    <xf numFmtId="0" fontId="2" fillId="0" borderId="0" xfId="11" applyFont="1"/>
    <xf numFmtId="0" fontId="12" fillId="3" borderId="27" xfId="16" applyFont="1" applyFill="1" applyBorder="1" applyAlignment="1">
      <alignment wrapText="1"/>
    </xf>
    <xf numFmtId="0" fontId="12" fillId="3" borderId="27" xfId="0" applyFont="1" applyFill="1" applyBorder="1" applyAlignment="1">
      <alignment wrapText="1"/>
    </xf>
    <xf numFmtId="0" fontId="11" fillId="2" borderId="27" xfId="16" applyFont="1" applyFill="1" applyBorder="1" applyAlignment="1">
      <alignment wrapText="1"/>
    </xf>
    <xf numFmtId="3" fontId="8" fillId="0" borderId="0" xfId="11" applyNumberFormat="1" applyFont="1"/>
    <xf numFmtId="3" fontId="12" fillId="0" borderId="23" xfId="11" applyNumberFormat="1" applyFont="1" applyBorder="1" applyAlignment="1">
      <alignment horizontal="center" vertical="center" wrapText="1"/>
    </xf>
    <xf numFmtId="0" fontId="11" fillId="2" borderId="27" xfId="0" applyFont="1" applyFill="1" applyBorder="1" applyAlignment="1">
      <alignment wrapText="1"/>
    </xf>
    <xf numFmtId="0" fontId="12" fillId="0" borderId="27" xfId="16" applyFont="1" applyBorder="1" applyAlignment="1">
      <alignment wrapText="1"/>
    </xf>
    <xf numFmtId="0" fontId="11" fillId="0" borderId="23" xfId="11" applyFont="1" applyBorder="1" applyAlignment="1">
      <alignment vertical="center" wrapText="1"/>
    </xf>
    <xf numFmtId="0" fontId="11" fillId="0" borderId="27" xfId="16" applyFont="1" applyBorder="1" applyAlignment="1">
      <alignment wrapText="1"/>
    </xf>
    <xf numFmtId="3" fontId="11" fillId="0" borderId="28" xfId="11" applyNumberFormat="1" applyFont="1" applyBorder="1" applyAlignment="1">
      <alignment vertical="center" wrapText="1"/>
    </xf>
    <xf numFmtId="3" fontId="11" fillId="0" borderId="23" xfId="11" applyNumberFormat="1" applyFont="1" applyBorder="1" applyAlignment="1">
      <alignment vertical="center" wrapText="1"/>
    </xf>
    <xf numFmtId="3" fontId="11" fillId="0" borderId="20" xfId="11" applyNumberFormat="1" applyFont="1" applyBorder="1" applyAlignment="1">
      <alignment vertical="center" wrapText="1"/>
    </xf>
    <xf numFmtId="3" fontId="12" fillId="0" borderId="20" xfId="11" applyNumberFormat="1" applyFont="1" applyBorder="1" applyAlignment="1">
      <alignment horizontal="center" vertical="center" wrapText="1"/>
    </xf>
    <xf numFmtId="3" fontId="11" fillId="4" borderId="37" xfId="11" applyNumberFormat="1" applyFont="1" applyFill="1" applyBorder="1" applyAlignment="1">
      <alignment vertical="center" wrapText="1"/>
    </xf>
    <xf numFmtId="0" fontId="12" fillId="4" borderId="38" xfId="11" applyFont="1" applyFill="1" applyBorder="1" applyAlignment="1">
      <alignment vertical="center" wrapText="1"/>
    </xf>
    <xf numFmtId="3" fontId="11" fillId="4" borderId="43" xfId="11" applyNumberFormat="1" applyFont="1" applyFill="1" applyBorder="1" applyAlignment="1">
      <alignment vertical="center" wrapText="1"/>
    </xf>
    <xf numFmtId="0" fontId="12" fillId="4" borderId="23" xfId="11" applyFont="1" applyFill="1" applyBorder="1" applyAlignment="1">
      <alignment vertical="center" wrapText="1"/>
    </xf>
    <xf numFmtId="0" fontId="12" fillId="4" borderId="20" xfId="11" applyFont="1" applyFill="1" applyBorder="1" applyAlignment="1">
      <alignment vertical="center" wrapText="1"/>
    </xf>
    <xf numFmtId="3" fontId="12" fillId="4" borderId="46" xfId="11" applyNumberFormat="1" applyFont="1" applyFill="1" applyBorder="1" applyAlignment="1">
      <alignment vertical="center" wrapText="1"/>
    </xf>
    <xf numFmtId="0" fontId="12" fillId="4" borderId="21" xfId="11" applyFont="1" applyFill="1" applyBorder="1" applyAlignment="1">
      <alignment vertical="center" wrapText="1"/>
    </xf>
    <xf numFmtId="3" fontId="12" fillId="4" borderId="43" xfId="11" applyNumberFormat="1" applyFont="1" applyFill="1" applyBorder="1" applyAlignment="1">
      <alignment vertical="center" wrapText="1"/>
    </xf>
    <xf numFmtId="4" fontId="8" fillId="0" borderId="0" xfId="11" applyNumberFormat="1" applyFont="1"/>
    <xf numFmtId="0" fontId="16" fillId="0" borderId="0" xfId="11" applyFont="1" applyAlignment="1">
      <alignment vertical="center" wrapText="1"/>
    </xf>
    <xf numFmtId="4" fontId="17" fillId="0" borderId="0" xfId="11" applyNumberFormat="1" applyFont="1" applyAlignment="1">
      <alignment vertical="center" wrapText="1"/>
    </xf>
    <xf numFmtId="0" fontId="1" fillId="0" borderId="0" xfId="11" applyFont="1" applyAlignment="1">
      <alignment horizontal="right"/>
    </xf>
    <xf numFmtId="4" fontId="1" fillId="0" borderId="0" xfId="11" applyNumberFormat="1" applyFont="1"/>
    <xf numFmtId="0" fontId="18" fillId="0" borderId="0" xfId="11" applyFont="1"/>
    <xf numFmtId="4" fontId="18" fillId="0" borderId="0" xfId="11" applyNumberFormat="1" applyFont="1" applyAlignment="1">
      <alignment horizontal="right"/>
    </xf>
    <xf numFmtId="4" fontId="1" fillId="0" borderId="0" xfId="11" applyNumberFormat="1" applyFont="1" applyAlignment="1">
      <alignment horizontal="center"/>
    </xf>
    <xf numFmtId="0" fontId="15" fillId="0" borderId="0" xfId="17" applyFont="1"/>
    <xf numFmtId="0" fontId="20" fillId="0" borderId="0" xfId="11" applyFont="1"/>
    <xf numFmtId="1" fontId="15" fillId="0" borderId="0" xfId="17" applyNumberFormat="1" applyFont="1"/>
    <xf numFmtId="0" fontId="21" fillId="0" borderId="0" xfId="12" applyFont="1" applyAlignment="1">
      <alignment horizontal="right"/>
    </xf>
    <xf numFmtId="0" fontId="15" fillId="0" borderId="0" xfId="17" applyFont="1" applyAlignment="1">
      <alignment horizontal="left"/>
    </xf>
    <xf numFmtId="4" fontId="10" fillId="0" borderId="0" xfId="12" applyNumberFormat="1" applyAlignment="1">
      <alignment horizontal="right"/>
    </xf>
    <xf numFmtId="0" fontId="10" fillId="0" borderId="0" xfId="12" applyAlignment="1">
      <alignment horizontal="right"/>
    </xf>
    <xf numFmtId="0" fontId="8" fillId="0" borderId="0" xfId="17" applyFont="1"/>
    <xf numFmtId="0" fontId="13" fillId="0" borderId="0" xfId="17" applyFont="1" applyAlignment="1">
      <alignment horizontal="center"/>
    </xf>
    <xf numFmtId="0" fontId="8" fillId="0" borderId="0" xfId="17" applyFont="1" applyAlignment="1">
      <alignment horizontal="left"/>
    </xf>
    <xf numFmtId="1" fontId="8" fillId="0" borderId="0" xfId="17" applyNumberFormat="1" applyFont="1"/>
    <xf numFmtId="0" fontId="23" fillId="0" borderId="0" xfId="12" applyFont="1" applyAlignment="1">
      <alignment horizontal="right"/>
    </xf>
    <xf numFmtId="0" fontId="13" fillId="0" borderId="47" xfId="17" applyFont="1" applyBorder="1"/>
    <xf numFmtId="0" fontId="13" fillId="0" borderId="48" xfId="17" applyFont="1" applyBorder="1" applyAlignment="1">
      <alignment horizontal="left"/>
    </xf>
    <xf numFmtId="0" fontId="13" fillId="0" borderId="42" xfId="17" applyFont="1" applyBorder="1" applyAlignment="1">
      <alignment horizontal="center" wrapText="1"/>
    </xf>
    <xf numFmtId="0" fontId="13" fillId="2" borderId="43" xfId="17" applyFont="1" applyFill="1" applyBorder="1" applyAlignment="1">
      <alignment horizontal="center" wrapText="1"/>
    </xf>
    <xf numFmtId="0" fontId="13" fillId="0" borderId="34" xfId="17" applyFont="1" applyBorder="1" applyAlignment="1" applyProtection="1">
      <alignment horizontal="center"/>
      <protection locked="0"/>
    </xf>
    <xf numFmtId="0" fontId="13" fillId="0" borderId="43" xfId="17" applyFont="1" applyBorder="1" applyAlignment="1" applyProtection="1">
      <alignment horizontal="center"/>
      <protection locked="0"/>
    </xf>
    <xf numFmtId="4" fontId="13" fillId="0" borderId="34" xfId="17" applyNumberFormat="1" applyFont="1" applyBorder="1" applyAlignment="1">
      <alignment horizontal="center" wrapText="1"/>
    </xf>
    <xf numFmtId="4" fontId="13" fillId="2" borderId="42" xfId="17" applyNumberFormat="1" applyFont="1" applyFill="1" applyBorder="1" applyAlignment="1">
      <alignment horizontal="center" wrapText="1"/>
    </xf>
    <xf numFmtId="4" fontId="13" fillId="2" borderId="43" xfId="17" applyNumberFormat="1" applyFont="1" applyFill="1" applyBorder="1" applyAlignment="1">
      <alignment horizontal="center" wrapText="1"/>
    </xf>
    <xf numFmtId="0" fontId="24" fillId="0" borderId="48" xfId="17" applyFont="1" applyBorder="1" applyAlignment="1">
      <alignment horizontal="center" vertical="center" wrapText="1"/>
    </xf>
    <xf numFmtId="4" fontId="13" fillId="2" borderId="42" xfId="17" applyNumberFormat="1" applyFont="1" applyFill="1" applyBorder="1" applyAlignment="1">
      <alignment horizontal="center" vertical="center" wrapText="1"/>
    </xf>
    <xf numFmtId="4" fontId="13" fillId="3" borderId="42" xfId="17" applyNumberFormat="1" applyFont="1" applyFill="1" applyBorder="1" applyAlignment="1">
      <alignment horizontal="center" wrapText="1"/>
    </xf>
    <xf numFmtId="4" fontId="13" fillId="2" borderId="34" xfId="17" applyNumberFormat="1" applyFont="1" applyFill="1" applyBorder="1" applyAlignment="1">
      <alignment horizontal="center" wrapText="1"/>
    </xf>
    <xf numFmtId="1" fontId="13" fillId="0" borderId="21" xfId="17" applyNumberFormat="1" applyFont="1" applyBorder="1"/>
    <xf numFmtId="0" fontId="12" fillId="3" borderId="20" xfId="0" applyFont="1" applyFill="1" applyBorder="1" applyAlignment="1">
      <alignment wrapText="1"/>
    </xf>
    <xf numFmtId="167" fontId="12" fillId="0" borderId="49" xfId="18" applyNumberFormat="1" applyFont="1" applyFill="1" applyBorder="1" applyAlignment="1" applyProtection="1">
      <alignment horizontal="right" vertical="top" wrapText="1"/>
      <protection locked="0"/>
    </xf>
    <xf numFmtId="3" fontId="8" fillId="5" borderId="50" xfId="17" applyNumberFormat="1" applyFont="1" applyFill="1" applyBorder="1"/>
    <xf numFmtId="0" fontId="8" fillId="0" borderId="51" xfId="17" applyFont="1" applyBorder="1" applyAlignment="1" applyProtection="1">
      <alignment horizontal="center"/>
      <protection locked="0"/>
    </xf>
    <xf numFmtId="0" fontId="8" fillId="0" borderId="50" xfId="17" applyFont="1" applyBorder="1" applyProtection="1">
      <protection locked="0"/>
    </xf>
    <xf numFmtId="168" fontId="12" fillId="5" borderId="21" xfId="18" applyNumberFormat="1" applyFont="1" applyFill="1" applyBorder="1" applyAlignment="1" applyProtection="1">
      <alignment horizontal="right" vertical="top" wrapText="1"/>
    </xf>
    <xf numFmtId="168" fontId="8" fillId="5" borderId="38" xfId="17" applyNumberFormat="1" applyFont="1" applyFill="1" applyBorder="1"/>
    <xf numFmtId="168" fontId="8" fillId="5" borderId="39" xfId="17" applyNumberFormat="1" applyFont="1" applyFill="1" applyBorder="1"/>
    <xf numFmtId="168" fontId="8" fillId="5" borderId="21" xfId="17" applyNumberFormat="1" applyFont="1" applyFill="1" applyBorder="1"/>
    <xf numFmtId="1" fontId="8" fillId="0" borderId="23" xfId="17" applyNumberFormat="1" applyFont="1" applyBorder="1"/>
    <xf numFmtId="1" fontId="12" fillId="5" borderId="20" xfId="0" applyNumberFormat="1" applyFont="1" applyFill="1" applyBorder="1" applyAlignment="1">
      <alignment horizontal="right"/>
    </xf>
    <xf numFmtId="0" fontId="8" fillId="0" borderId="46" xfId="17" applyFont="1" applyBorder="1" applyProtection="1">
      <protection locked="0"/>
    </xf>
    <xf numFmtId="168" fontId="12" fillId="5" borderId="23" xfId="18" applyNumberFormat="1" applyFont="1" applyFill="1" applyBorder="1" applyAlignment="1" applyProtection="1">
      <alignment horizontal="right" vertical="top" wrapText="1"/>
    </xf>
    <xf numFmtId="168" fontId="8" fillId="5" borderId="20" xfId="17" applyNumberFormat="1" applyFont="1" applyFill="1" applyBorder="1"/>
    <xf numFmtId="168" fontId="8" fillId="5" borderId="46" xfId="17" applyNumberFormat="1" applyFont="1" applyFill="1" applyBorder="1"/>
    <xf numFmtId="168" fontId="8" fillId="5" borderId="23" xfId="17" applyNumberFormat="1" applyFont="1" applyFill="1" applyBorder="1"/>
    <xf numFmtId="0" fontId="25" fillId="0" borderId="37" xfId="17" applyFont="1" applyBorder="1" applyAlignment="1" applyProtection="1">
      <alignment horizontal="left" vertical="center"/>
      <protection locked="0"/>
    </xf>
    <xf numFmtId="0" fontId="12" fillId="0" borderId="20" xfId="0" applyFont="1" applyBorder="1" applyAlignment="1">
      <alignment wrapText="1"/>
    </xf>
    <xf numFmtId="167" fontId="12" fillId="0" borderId="20" xfId="0" applyNumberFormat="1" applyFont="1" applyBorder="1"/>
    <xf numFmtId="1" fontId="13" fillId="0" borderId="23" xfId="17" applyNumberFormat="1" applyFont="1" applyBorder="1"/>
    <xf numFmtId="1" fontId="8" fillId="0" borderId="52" xfId="17" applyNumberFormat="1" applyFont="1" applyBorder="1"/>
    <xf numFmtId="0" fontId="12" fillId="0" borderId="53" xfId="0" applyFont="1" applyBorder="1" applyAlignment="1">
      <alignment wrapText="1"/>
    </xf>
    <xf numFmtId="167" fontId="12" fillId="0" borderId="53" xfId="0" applyNumberFormat="1" applyFont="1" applyBorder="1"/>
    <xf numFmtId="0" fontId="8" fillId="0" borderId="54" xfId="17" applyFont="1" applyBorder="1" applyProtection="1">
      <protection locked="0"/>
    </xf>
    <xf numFmtId="1" fontId="8" fillId="0" borderId="55" xfId="17" applyNumberFormat="1" applyFont="1" applyBorder="1"/>
    <xf numFmtId="0" fontId="12" fillId="0" borderId="56" xfId="0" applyFont="1" applyBorder="1" applyAlignment="1">
      <alignment wrapText="1"/>
    </xf>
    <xf numFmtId="1" fontId="12" fillId="5" borderId="56" xfId="0" applyNumberFormat="1" applyFont="1" applyFill="1" applyBorder="1" applyAlignment="1">
      <alignment horizontal="right"/>
    </xf>
    <xf numFmtId="167" fontId="12" fillId="0" borderId="56" xfId="0" applyNumberFormat="1" applyFont="1" applyBorder="1"/>
    <xf numFmtId="3" fontId="8" fillId="5" borderId="57" xfId="17" applyNumberFormat="1" applyFont="1" applyFill="1" applyBorder="1"/>
    <xf numFmtId="0" fontId="8" fillId="0" borderId="58" xfId="17" applyFont="1" applyBorder="1" applyAlignment="1" applyProtection="1">
      <alignment horizontal="center"/>
      <protection locked="0"/>
    </xf>
    <xf numFmtId="0" fontId="8" fillId="0" borderId="57" xfId="17" applyFont="1" applyBorder="1" applyProtection="1">
      <protection locked="0"/>
    </xf>
    <xf numFmtId="0" fontId="8" fillId="0" borderId="59" xfId="17" applyFont="1" applyBorder="1"/>
    <xf numFmtId="168" fontId="12" fillId="5" borderId="55" xfId="18" applyNumberFormat="1" applyFont="1" applyFill="1" applyBorder="1" applyAlignment="1" applyProtection="1">
      <alignment horizontal="right" vertical="top" wrapText="1"/>
    </xf>
    <xf numFmtId="168" fontId="8" fillId="5" borderId="56" xfId="17" applyNumberFormat="1" applyFont="1" applyFill="1" applyBorder="1"/>
    <xf numFmtId="168" fontId="8" fillId="5" borderId="57" xfId="17" applyNumberFormat="1" applyFont="1" applyFill="1" applyBorder="1"/>
    <xf numFmtId="168" fontId="8" fillId="5" borderId="55" xfId="17" applyNumberFormat="1" applyFont="1" applyFill="1" applyBorder="1"/>
    <xf numFmtId="3" fontId="15" fillId="0" borderId="0" xfId="17" applyNumberFormat="1" applyFont="1"/>
    <xf numFmtId="3" fontId="8" fillId="0" borderId="0" xfId="17" applyNumberFormat="1" applyFont="1"/>
    <xf numFmtId="3" fontId="13" fillId="4" borderId="18" xfId="17" applyNumberFormat="1" applyFont="1" applyFill="1" applyBorder="1" applyAlignment="1">
      <alignment horizontal="right"/>
    </xf>
    <xf numFmtId="1" fontId="13" fillId="4" borderId="12" xfId="17" applyNumberFormat="1" applyFont="1" applyFill="1" applyBorder="1" applyAlignment="1">
      <alignment horizontal="right"/>
    </xf>
    <xf numFmtId="3" fontId="8" fillId="4" borderId="12" xfId="17" applyNumberFormat="1" applyFont="1" applyFill="1" applyBorder="1" applyProtection="1">
      <protection locked="0"/>
    </xf>
    <xf numFmtId="3" fontId="13" fillId="4" borderId="12" xfId="17" applyNumberFormat="1" applyFont="1" applyFill="1" applyBorder="1"/>
    <xf numFmtId="3" fontId="8" fillId="4" borderId="12" xfId="17" applyNumberFormat="1" applyFont="1" applyFill="1" applyBorder="1"/>
    <xf numFmtId="3" fontId="13" fillId="4" borderId="12" xfId="17" applyNumberFormat="1" applyFont="1" applyFill="1" applyBorder="1" applyProtection="1">
      <protection locked="0"/>
    </xf>
    <xf numFmtId="4" fontId="13" fillId="4" borderId="12" xfId="17" applyNumberFormat="1" applyFont="1" applyFill="1" applyBorder="1"/>
    <xf numFmtId="4" fontId="13" fillId="4" borderId="12" xfId="17" applyNumberFormat="1" applyFont="1" applyFill="1" applyBorder="1" applyProtection="1">
      <protection locked="0"/>
    </xf>
    <xf numFmtId="4" fontId="13" fillId="4" borderId="60" xfId="17" applyNumberFormat="1" applyFont="1" applyFill="1" applyBorder="1"/>
    <xf numFmtId="3" fontId="8" fillId="5" borderId="9" xfId="17" applyNumberFormat="1" applyFont="1" applyFill="1" applyBorder="1" applyAlignment="1">
      <alignment horizontal="right"/>
    </xf>
    <xf numFmtId="1" fontId="13" fillId="5" borderId="0" xfId="17" applyNumberFormat="1" applyFont="1" applyFill="1" applyAlignment="1">
      <alignment horizontal="right"/>
    </xf>
    <xf numFmtId="3" fontId="8" fillId="5" borderId="0" xfId="17" applyNumberFormat="1" applyFont="1" applyFill="1" applyProtection="1">
      <protection locked="0"/>
    </xf>
    <xf numFmtId="3" fontId="8" fillId="5" borderId="0" xfId="17" applyNumberFormat="1" applyFont="1" applyFill="1" applyAlignment="1" applyProtection="1">
      <alignment horizontal="right"/>
      <protection locked="0"/>
    </xf>
    <xf numFmtId="3" fontId="8" fillId="5" borderId="0" xfId="17" applyNumberFormat="1" applyFont="1" applyFill="1"/>
    <xf numFmtId="3" fontId="13" fillId="5" borderId="0" xfId="17" applyNumberFormat="1" applyFont="1" applyFill="1" applyProtection="1">
      <protection locked="0"/>
    </xf>
    <xf numFmtId="4" fontId="8" fillId="5" borderId="0" xfId="17" applyNumberFormat="1" applyFont="1" applyFill="1"/>
    <xf numFmtId="4" fontId="13" fillId="5" borderId="0" xfId="17" applyNumberFormat="1" applyFont="1" applyFill="1" applyProtection="1">
      <protection locked="0"/>
    </xf>
    <xf numFmtId="4" fontId="8" fillId="5" borderId="10" xfId="17" applyNumberFormat="1" applyFont="1" applyFill="1" applyBorder="1"/>
    <xf numFmtId="3" fontId="26" fillId="0" borderId="0" xfId="17" applyNumberFormat="1" applyFont="1"/>
    <xf numFmtId="3" fontId="8" fillId="5" borderId="12" xfId="17" applyNumberFormat="1" applyFont="1" applyFill="1" applyBorder="1" applyAlignment="1" applyProtection="1">
      <alignment horizontal="right"/>
      <protection locked="0"/>
    </xf>
    <xf numFmtId="3" fontId="8" fillId="2" borderId="28" xfId="17" applyNumberFormat="1" applyFont="1" applyFill="1" applyBorder="1" applyAlignment="1">
      <alignment horizontal="right"/>
    </xf>
    <xf numFmtId="1" fontId="8" fillId="2" borderId="17" xfId="17" applyNumberFormat="1" applyFont="1" applyFill="1" applyBorder="1" applyAlignment="1">
      <alignment horizontal="center"/>
    </xf>
    <xf numFmtId="3" fontId="13" fillId="2" borderId="17" xfId="17" applyNumberFormat="1" applyFont="1" applyFill="1" applyBorder="1" applyAlignment="1" applyProtection="1">
      <alignment horizontal="right"/>
      <protection locked="0"/>
    </xf>
    <xf numFmtId="3" fontId="13" fillId="2" borderId="17" xfId="17" applyNumberFormat="1" applyFont="1" applyFill="1" applyBorder="1"/>
    <xf numFmtId="3" fontId="13" fillId="2" borderId="17" xfId="17" applyNumberFormat="1" applyFont="1" applyFill="1" applyBorder="1" applyProtection="1">
      <protection locked="0"/>
    </xf>
    <xf numFmtId="3" fontId="8" fillId="2" borderId="17" xfId="17" applyNumberFormat="1" applyFont="1" applyFill="1" applyBorder="1" applyProtection="1">
      <protection locked="0"/>
    </xf>
    <xf numFmtId="4" fontId="8" fillId="2" borderId="17" xfId="17" applyNumberFormat="1" applyFont="1" applyFill="1" applyBorder="1"/>
    <xf numFmtId="4" fontId="8" fillId="2" borderId="17" xfId="17" applyNumberFormat="1" applyFont="1" applyFill="1" applyBorder="1" applyProtection="1">
      <protection locked="0"/>
    </xf>
    <xf numFmtId="4" fontId="8" fillId="2" borderId="61" xfId="17" applyNumberFormat="1" applyFont="1" applyFill="1" applyBorder="1"/>
    <xf numFmtId="1" fontId="8" fillId="5" borderId="0" xfId="17" applyNumberFormat="1" applyFont="1" applyFill="1" applyAlignment="1">
      <alignment horizontal="center"/>
    </xf>
    <xf numFmtId="3" fontId="13" fillId="5" borderId="0" xfId="17" applyNumberFormat="1" applyFont="1" applyFill="1" applyAlignment="1" applyProtection="1">
      <alignment horizontal="right"/>
      <protection locked="0"/>
    </xf>
    <xf numFmtId="3" fontId="13" fillId="5" borderId="0" xfId="17" applyNumberFormat="1" applyFont="1" applyFill="1"/>
    <xf numFmtId="4" fontId="8" fillId="5" borderId="0" xfId="17" applyNumberFormat="1" applyFont="1" applyFill="1" applyProtection="1">
      <protection locked="0"/>
    </xf>
    <xf numFmtId="3" fontId="13" fillId="4" borderId="28" xfId="17" applyNumberFormat="1" applyFont="1" applyFill="1" applyBorder="1" applyAlignment="1">
      <alignment horizontal="right"/>
    </xf>
    <xf numFmtId="1" fontId="13" fillId="4" borderId="17" xfId="17" applyNumberFormat="1" applyFont="1" applyFill="1" applyBorder="1"/>
    <xf numFmtId="3" fontId="13" fillId="4" borderId="17" xfId="17" applyNumberFormat="1" applyFont="1" applyFill="1" applyBorder="1" applyProtection="1">
      <protection locked="0"/>
    </xf>
    <xf numFmtId="3" fontId="13" fillId="4" borderId="17" xfId="17" applyNumberFormat="1" applyFont="1" applyFill="1" applyBorder="1"/>
    <xf numFmtId="4" fontId="13" fillId="4" borderId="17" xfId="17" applyNumberFormat="1" applyFont="1" applyFill="1" applyBorder="1"/>
    <xf numFmtId="4" fontId="13" fillId="4" borderId="17" xfId="17" applyNumberFormat="1" applyFont="1" applyFill="1" applyBorder="1" applyProtection="1">
      <protection locked="0"/>
    </xf>
    <xf numFmtId="4" fontId="13" fillId="4" borderId="61" xfId="17" applyNumberFormat="1" applyFont="1" applyFill="1" applyBorder="1"/>
    <xf numFmtId="1" fontId="8" fillId="5" borderId="0" xfId="17" applyNumberFormat="1" applyFont="1" applyFill="1"/>
    <xf numFmtId="1" fontId="13" fillId="2" borderId="17" xfId="17" applyNumberFormat="1" applyFont="1" applyFill="1" applyBorder="1" applyAlignment="1">
      <alignment horizontal="center"/>
    </xf>
    <xf numFmtId="3" fontId="13" fillId="4" borderId="14" xfId="17" applyNumberFormat="1" applyFont="1" applyFill="1" applyBorder="1" applyAlignment="1">
      <alignment horizontal="right"/>
    </xf>
    <xf numFmtId="1" fontId="13" fillId="4" borderId="15" xfId="17" applyNumberFormat="1" applyFont="1" applyFill="1" applyBorder="1"/>
    <xf numFmtId="3" fontId="13" fillId="4" borderId="15" xfId="17" applyNumberFormat="1" applyFont="1" applyFill="1" applyBorder="1" applyProtection="1">
      <protection locked="0"/>
    </xf>
    <xf numFmtId="3" fontId="13" fillId="4" borderId="15" xfId="17" applyNumberFormat="1" applyFont="1" applyFill="1" applyBorder="1"/>
    <xf numFmtId="4" fontId="8" fillId="4" borderId="15" xfId="17" applyNumberFormat="1" applyFont="1" applyFill="1" applyBorder="1"/>
    <xf numFmtId="4" fontId="13" fillId="4" borderId="15" xfId="17" applyNumberFormat="1" applyFont="1" applyFill="1" applyBorder="1" applyProtection="1">
      <protection locked="0"/>
    </xf>
    <xf numFmtId="4" fontId="8" fillId="4" borderId="16" xfId="17" applyNumberFormat="1" applyFont="1" applyFill="1" applyBorder="1"/>
    <xf numFmtId="0" fontId="8" fillId="2" borderId="51" xfId="17" applyFont="1" applyFill="1" applyBorder="1" applyAlignment="1">
      <alignment horizontal="right"/>
    </xf>
    <xf numFmtId="9" fontId="8" fillId="2" borderId="13" xfId="1" applyFont="1" applyFill="1" applyBorder="1" applyProtection="1">
      <protection locked="0"/>
    </xf>
    <xf numFmtId="0" fontId="8" fillId="2" borderId="12" xfId="17" applyFont="1" applyFill="1" applyBorder="1" applyProtection="1">
      <protection locked="0"/>
    </xf>
    <xf numFmtId="3" fontId="13" fillId="2" borderId="31" xfId="17" applyNumberFormat="1" applyFont="1" applyFill="1" applyBorder="1"/>
    <xf numFmtId="0" fontId="8" fillId="0" borderId="0" xfId="17" applyFont="1" applyProtection="1">
      <protection locked="0"/>
    </xf>
    <xf numFmtId="0" fontId="27" fillId="4" borderId="62" xfId="17" applyFont="1" applyFill="1" applyBorder="1" applyAlignment="1">
      <alignment horizontal="right"/>
    </xf>
    <xf numFmtId="1" fontId="27" fillId="4" borderId="15" xfId="17" applyNumberFormat="1" applyFont="1" applyFill="1" applyBorder="1" applyAlignment="1">
      <alignment horizontal="right"/>
    </xf>
    <xf numFmtId="0" fontId="15" fillId="4" borderId="15" xfId="17" applyFont="1" applyFill="1" applyBorder="1" applyProtection="1">
      <protection locked="0"/>
    </xf>
    <xf numFmtId="3" fontId="2" fillId="4" borderId="16" xfId="17" applyNumberFormat="1" applyFont="1" applyFill="1" applyBorder="1"/>
    <xf numFmtId="0" fontId="15" fillId="0" borderId="0" xfId="17" applyFont="1" applyProtection="1">
      <protection locked="0"/>
    </xf>
    <xf numFmtId="4" fontId="15" fillId="0" borderId="0" xfId="17" applyNumberFormat="1" applyFont="1"/>
    <xf numFmtId="0" fontId="8" fillId="0" borderId="0" xfId="11" applyFont="1" applyAlignment="1">
      <alignment horizontal="right"/>
    </xf>
    <xf numFmtId="3" fontId="8" fillId="0" borderId="0" xfId="11" applyNumberFormat="1" applyFont="1" applyAlignment="1">
      <alignment horizontal="right"/>
    </xf>
    <xf numFmtId="3" fontId="8" fillId="0" borderId="21" xfId="17" applyNumberFormat="1" applyFont="1" applyBorder="1" applyAlignment="1" applyProtection="1">
      <alignment horizontal="center"/>
      <protection locked="0"/>
    </xf>
    <xf numFmtId="3" fontId="8" fillId="0" borderId="23" xfId="17" applyNumberFormat="1" applyFont="1" applyBorder="1" applyAlignment="1" applyProtection="1">
      <alignment horizontal="center"/>
      <protection locked="0"/>
    </xf>
    <xf numFmtId="3" fontId="8" fillId="0" borderId="52" xfId="17" applyNumberFormat="1" applyFont="1" applyBorder="1" applyAlignment="1" applyProtection="1">
      <alignment horizontal="center"/>
      <protection locked="0"/>
    </xf>
    <xf numFmtId="3" fontId="8" fillId="0" borderId="55" xfId="17" applyNumberFormat="1" applyFont="1" applyBorder="1" applyAlignment="1" applyProtection="1">
      <alignment horizontal="center"/>
      <protection locked="0"/>
    </xf>
    <xf numFmtId="4" fontId="13" fillId="0" borderId="29" xfId="13" applyNumberFormat="1" applyFont="1" applyBorder="1"/>
    <xf numFmtId="4" fontId="8" fillId="0" borderId="30" xfId="13" applyNumberFormat="1" applyFont="1" applyBorder="1" applyAlignment="1">
      <alignment horizontal="right"/>
    </xf>
    <xf numFmtId="3" fontId="8" fillId="0" borderId="31" xfId="13" applyNumberFormat="1" applyFont="1" applyBorder="1"/>
    <xf numFmtId="4" fontId="13" fillId="0" borderId="2" xfId="13" applyNumberFormat="1" applyFont="1" applyBorder="1"/>
    <xf numFmtId="3" fontId="8" fillId="0" borderId="1" xfId="13" applyNumberFormat="1" applyFont="1" applyBorder="1"/>
    <xf numFmtId="3" fontId="8" fillId="0" borderId="3" xfId="13" applyNumberFormat="1" applyFont="1" applyBorder="1"/>
    <xf numFmtId="3" fontId="8" fillId="0" borderId="2" xfId="13" applyNumberFormat="1" applyFont="1" applyBorder="1"/>
    <xf numFmtId="4" fontId="13" fillId="0" borderId="0" xfId="13" applyNumberFormat="1" applyFont="1"/>
    <xf numFmtId="3" fontId="8" fillId="0" borderId="7" xfId="13" applyNumberFormat="1" applyFont="1" applyBorder="1"/>
    <xf numFmtId="3" fontId="8" fillId="0" borderId="8" xfId="13" applyNumberFormat="1" applyFont="1" applyBorder="1"/>
    <xf numFmtId="3" fontId="8" fillId="0" borderId="0" xfId="13" applyNumberFormat="1" applyFont="1"/>
    <xf numFmtId="4" fontId="13" fillId="0" borderId="12" xfId="13" applyNumberFormat="1" applyFont="1" applyBorder="1"/>
    <xf numFmtId="3" fontId="13" fillId="0" borderId="11" xfId="13" applyNumberFormat="1" applyFont="1" applyBorder="1"/>
    <xf numFmtId="3" fontId="13" fillId="0" borderId="13" xfId="13" applyNumberFormat="1" applyFont="1" applyBorder="1"/>
    <xf numFmtId="3" fontId="13" fillId="0" borderId="12" xfId="13" applyNumberFormat="1" applyFont="1" applyBorder="1"/>
    <xf numFmtId="4" fontId="8" fillId="0" borderId="0" xfId="13" applyNumberFormat="1" applyFont="1"/>
    <xf numFmtId="4" fontId="8" fillId="0" borderId="33" xfId="13" applyNumberFormat="1" applyFont="1" applyBorder="1"/>
    <xf numFmtId="4" fontId="13" fillId="0" borderId="24" xfId="13" applyNumberFormat="1" applyFont="1" applyBorder="1"/>
    <xf numFmtId="3" fontId="13" fillId="0" borderId="5" xfId="13" applyNumberFormat="1" applyFont="1" applyBorder="1"/>
    <xf numFmtId="3" fontId="13" fillId="0" borderId="24" xfId="13" applyNumberFormat="1" applyFont="1" applyBorder="1"/>
    <xf numFmtId="4" fontId="13" fillId="0" borderId="8" xfId="13" applyNumberFormat="1" applyFont="1" applyBorder="1"/>
    <xf numFmtId="4" fontId="13" fillId="0" borderId="33" xfId="13" applyNumberFormat="1" applyFont="1" applyBorder="1"/>
    <xf numFmtId="3" fontId="8" fillId="0" borderId="15" xfId="13" applyNumberFormat="1" applyFont="1" applyBorder="1"/>
    <xf numFmtId="3" fontId="8" fillId="0" borderId="33" xfId="13" applyNumberFormat="1" applyFont="1" applyBorder="1"/>
    <xf numFmtId="10" fontId="8" fillId="0" borderId="0" xfId="11" applyNumberFormat="1" applyFont="1"/>
    <xf numFmtId="4" fontId="11" fillId="0" borderId="19" xfId="11" applyNumberFormat="1" applyFont="1" applyBorder="1" applyAlignment="1">
      <alignment horizontal="center" vertical="center" wrapText="1"/>
    </xf>
    <xf numFmtId="165" fontId="8" fillId="6" borderId="27" xfId="14" applyNumberFormat="1" applyFont="1" applyFill="1" applyBorder="1" applyAlignment="1">
      <alignment horizontal="center"/>
    </xf>
    <xf numFmtId="165" fontId="8" fillId="6" borderId="20" xfId="14" applyNumberFormat="1" applyFont="1" applyFill="1" applyBorder="1" applyAlignment="1">
      <alignment horizontal="center"/>
    </xf>
    <xf numFmtId="3" fontId="13" fillId="2" borderId="10" xfId="13" applyNumberFormat="1" applyFont="1" applyFill="1" applyBorder="1"/>
    <xf numFmtId="3" fontId="8" fillId="2" borderId="10" xfId="13" applyNumberFormat="1" applyFont="1" applyFill="1" applyBorder="1"/>
    <xf numFmtId="3" fontId="13" fillId="2" borderId="31" xfId="13" applyNumberFormat="1" applyFont="1" applyFill="1" applyBorder="1"/>
    <xf numFmtId="3" fontId="13" fillId="2" borderId="6" xfId="13" applyNumberFormat="1" applyFont="1" applyFill="1" applyBorder="1"/>
    <xf numFmtId="3" fontId="13" fillId="2" borderId="16" xfId="13" applyNumberFormat="1" applyFont="1" applyFill="1" applyBorder="1"/>
    <xf numFmtId="1" fontId="13" fillId="5" borderId="63" xfId="17" applyNumberFormat="1" applyFont="1" applyFill="1" applyBorder="1" applyAlignment="1" applyProtection="1">
      <alignment horizontal="center" wrapText="1"/>
      <protection hidden="1"/>
    </xf>
    <xf numFmtId="1" fontId="12" fillId="5" borderId="38" xfId="0" applyNumberFormat="1" applyFont="1" applyFill="1" applyBorder="1" applyAlignment="1">
      <alignment horizontal="right"/>
    </xf>
    <xf numFmtId="168" fontId="12" fillId="5" borderId="49" xfId="18" applyNumberFormat="1" applyFont="1" applyFill="1" applyBorder="1" applyAlignment="1" applyProtection="1">
      <alignment horizontal="right" vertical="top" wrapText="1"/>
    </xf>
    <xf numFmtId="168" fontId="12" fillId="5" borderId="39" xfId="18" applyNumberFormat="1" applyFont="1" applyFill="1" applyBorder="1" applyAlignment="1" applyProtection="1">
      <alignment horizontal="right" vertical="top" wrapText="1"/>
    </xf>
    <xf numFmtId="168" fontId="12" fillId="5" borderId="50" xfId="18" applyNumberFormat="1" applyFont="1" applyFill="1" applyBorder="1" applyAlignment="1" applyProtection="1">
      <alignment horizontal="right" vertical="top" wrapText="1"/>
    </xf>
    <xf numFmtId="168" fontId="12" fillId="5" borderId="56" xfId="18" applyNumberFormat="1" applyFont="1" applyFill="1" applyBorder="1" applyAlignment="1" applyProtection="1">
      <alignment horizontal="right" vertical="top" wrapText="1"/>
    </xf>
    <xf numFmtId="168" fontId="12" fillId="5" borderId="57" xfId="18" applyNumberFormat="1" applyFont="1" applyFill="1" applyBorder="1" applyAlignment="1" applyProtection="1">
      <alignment horizontal="right" vertical="top" wrapText="1"/>
    </xf>
    <xf numFmtId="4" fontId="13" fillId="4" borderId="31" xfId="17" applyNumberFormat="1" applyFont="1" applyFill="1" applyBorder="1"/>
    <xf numFmtId="0" fontId="22" fillId="0" borderId="0" xfId="17" applyFont="1" applyAlignment="1">
      <alignment horizontal="left"/>
    </xf>
    <xf numFmtId="3" fontId="24" fillId="2" borderId="17" xfId="17" applyNumberFormat="1" applyFont="1" applyFill="1" applyBorder="1"/>
    <xf numFmtId="3" fontId="28" fillId="0" borderId="28" xfId="11" applyNumberFormat="1" applyFont="1" applyBorder="1" applyAlignment="1">
      <alignment vertical="center" wrapText="1"/>
    </xf>
    <xf numFmtId="3" fontId="28" fillId="4" borderId="41" xfId="11" applyNumberFormat="1" applyFont="1" applyFill="1" applyBorder="1" applyAlignment="1">
      <alignment vertical="center" wrapText="1"/>
    </xf>
    <xf numFmtId="9" fontId="8" fillId="0" borderId="0" xfId="1" applyFont="1" applyFill="1"/>
    <xf numFmtId="4" fontId="13" fillId="2" borderId="6" xfId="17" applyNumberFormat="1" applyFont="1" applyFill="1" applyBorder="1" applyAlignment="1">
      <alignment horizontal="center" wrapText="1"/>
    </xf>
    <xf numFmtId="4" fontId="13" fillId="2" borderId="45" xfId="17" applyNumberFormat="1" applyFont="1" applyFill="1" applyBorder="1" applyAlignment="1">
      <alignment horizontal="center" wrapText="1"/>
    </xf>
    <xf numFmtId="168" fontId="8" fillId="5" borderId="64" xfId="17" applyNumberFormat="1" applyFont="1" applyFill="1" applyBorder="1"/>
    <xf numFmtId="168" fontId="8" fillId="5" borderId="61" xfId="17" applyNumberFormat="1" applyFont="1" applyFill="1" applyBorder="1"/>
    <xf numFmtId="0" fontId="8" fillId="0" borderId="14" xfId="17" applyFont="1" applyBorder="1"/>
    <xf numFmtId="168" fontId="8" fillId="5" borderId="65" xfId="17" applyNumberFormat="1" applyFont="1" applyFill="1" applyBorder="1"/>
    <xf numFmtId="0" fontId="28" fillId="0" borderId="23" xfId="11" applyFont="1" applyBorder="1" applyAlignment="1">
      <alignment vertical="center" wrapText="1"/>
    </xf>
    <xf numFmtId="2" fontId="28" fillId="0" borderId="27" xfId="11" applyNumberFormat="1" applyFont="1" applyBorder="1" applyAlignment="1">
      <alignment vertical="center" wrapText="1"/>
    </xf>
    <xf numFmtId="3" fontId="24" fillId="4" borderId="36" xfId="11" applyNumberFormat="1" applyFont="1" applyFill="1" applyBorder="1" applyAlignment="1">
      <alignment vertical="center" wrapText="1"/>
    </xf>
    <xf numFmtId="0" fontId="28" fillId="4" borderId="19" xfId="11" applyFont="1" applyFill="1" applyBorder="1" applyAlignment="1">
      <alignment vertical="center" wrapText="1"/>
    </xf>
    <xf numFmtId="0" fontId="28" fillId="4" borderId="38" xfId="11" applyFont="1" applyFill="1" applyBorder="1" applyAlignment="1">
      <alignment vertical="center" wrapText="1"/>
    </xf>
    <xf numFmtId="3" fontId="28" fillId="4" borderId="39" xfId="11" applyNumberFormat="1" applyFont="1" applyFill="1" applyBorder="1" applyAlignment="1">
      <alignment vertical="center" wrapText="1"/>
    </xf>
    <xf numFmtId="0" fontId="28" fillId="4" borderId="14" xfId="11" applyFont="1" applyFill="1" applyBorder="1" applyAlignment="1">
      <alignment vertical="center" wrapText="1"/>
    </xf>
    <xf numFmtId="0" fontId="28" fillId="4" borderId="40" xfId="11" applyFont="1" applyFill="1" applyBorder="1" applyAlignment="1">
      <alignment vertical="center" wrapText="1"/>
    </xf>
    <xf numFmtId="0" fontId="11" fillId="4" borderId="23" xfId="11" applyFont="1" applyFill="1" applyBorder="1" applyAlignment="1">
      <alignment horizontal="left" vertical="center" wrapText="1"/>
    </xf>
    <xf numFmtId="0" fontId="11" fillId="4" borderId="27" xfId="11" applyFont="1" applyFill="1" applyBorder="1" applyAlignment="1">
      <alignment horizontal="left" vertical="center" wrapText="1"/>
    </xf>
    <xf numFmtId="0" fontId="13" fillId="0" borderId="0" xfId="11" applyFont="1" applyAlignment="1">
      <alignment horizontal="center" vertical="center"/>
    </xf>
    <xf numFmtId="0" fontId="13" fillId="0" borderId="0" xfId="11" applyFont="1" applyAlignment="1">
      <alignment horizontal="left"/>
    </xf>
    <xf numFmtId="0" fontId="13" fillId="2" borderId="4" xfId="13" applyFont="1" applyFill="1" applyBorder="1" applyAlignment="1">
      <alignment horizontal="left" vertical="center"/>
    </xf>
    <xf numFmtId="0" fontId="13" fillId="2" borderId="24" xfId="13" applyFont="1" applyFill="1" applyBorder="1" applyAlignment="1">
      <alignment horizontal="left" vertical="center"/>
    </xf>
    <xf numFmtId="0" fontId="13" fillId="2" borderId="18" xfId="13" applyFont="1" applyFill="1" applyBorder="1" applyAlignment="1">
      <alignment horizontal="left" vertical="center"/>
    </xf>
    <xf numFmtId="0" fontId="13" fillId="2" borderId="13" xfId="13" applyFont="1" applyFill="1" applyBorder="1" applyAlignment="1">
      <alignment horizontal="left" vertical="center"/>
    </xf>
    <xf numFmtId="0" fontId="11" fillId="0" borderId="4" xfId="11" applyFont="1" applyBorder="1" applyAlignment="1">
      <alignment horizontal="center" vertical="center" wrapText="1"/>
    </xf>
    <xf numFmtId="0" fontId="11" fillId="0" borderId="5" xfId="11" applyFont="1" applyBorder="1" applyAlignment="1">
      <alignment horizontal="center" vertical="center" wrapText="1"/>
    </xf>
    <xf numFmtId="0" fontId="11" fillId="0" borderId="6" xfId="11" applyFont="1" applyBorder="1" applyAlignment="1">
      <alignment horizontal="center" vertical="center" wrapText="1"/>
    </xf>
    <xf numFmtId="0" fontId="11" fillId="4" borderId="34" xfId="11" applyFont="1" applyFill="1" applyBorder="1" applyAlignment="1">
      <alignment horizontal="left" vertical="center" wrapText="1"/>
    </xf>
    <xf numFmtId="0" fontId="11" fillId="4" borderId="42" xfId="11" applyFont="1" applyFill="1" applyBorder="1" applyAlignment="1">
      <alignment horizontal="left" vertical="center" wrapText="1"/>
    </xf>
    <xf numFmtId="0" fontId="24" fillId="4" borderId="34" xfId="11" applyFont="1" applyFill="1" applyBorder="1" applyAlignment="1">
      <alignment horizontal="left" vertical="center" wrapText="1"/>
    </xf>
    <xf numFmtId="0" fontId="24" fillId="4" borderId="35" xfId="11" applyFont="1" applyFill="1" applyBorder="1" applyAlignment="1">
      <alignment horizontal="left" vertical="center" wrapText="1"/>
    </xf>
    <xf numFmtId="0" fontId="24" fillId="0" borderId="4" xfId="11" applyFont="1" applyBorder="1" applyAlignment="1">
      <alignment horizontal="center" vertical="center" wrapText="1"/>
    </xf>
    <xf numFmtId="0" fontId="24" fillId="0" borderId="5" xfId="11" applyFont="1" applyBorder="1" applyAlignment="1">
      <alignment horizontal="center" vertical="center" wrapText="1"/>
    </xf>
    <xf numFmtId="0" fontId="24" fillId="0" borderId="6" xfId="11" applyFont="1" applyBorder="1" applyAlignment="1">
      <alignment horizontal="center" vertical="center" wrapText="1"/>
    </xf>
    <xf numFmtId="0" fontId="11" fillId="0" borderId="36" xfId="11" applyFont="1" applyBorder="1" applyAlignment="1">
      <alignment horizontal="center" vertical="center" wrapText="1"/>
    </xf>
    <xf numFmtId="0" fontId="11" fillId="0" borderId="44" xfId="11" applyFont="1" applyBorder="1" applyAlignment="1">
      <alignment horizontal="center" vertical="center" wrapText="1"/>
    </xf>
    <xf numFmtId="0" fontId="11" fillId="0" borderId="45" xfId="11" applyFont="1" applyBorder="1" applyAlignment="1">
      <alignment horizontal="center" vertical="center" wrapText="1"/>
    </xf>
    <xf numFmtId="0" fontId="22" fillId="0" borderId="0" xfId="17" applyFont="1" applyAlignment="1">
      <alignment horizontal="left"/>
    </xf>
    <xf numFmtId="0" fontId="13" fillId="0" borderId="0" xfId="17" applyFont="1" applyAlignment="1">
      <alignment horizontal="left"/>
    </xf>
  </cellXfs>
  <cellStyles count="19">
    <cellStyle name="Comma 2" xfId="6" xr:uid="{D5452556-B268-42DE-9E83-2522FF10BE98}"/>
    <cellStyle name="Currency 2" xfId="18" xr:uid="{9B0A5554-34C0-43B9-8151-2694FC6EA501}"/>
    <cellStyle name="Normaallaad 4 2" xfId="12" xr:uid="{49F288E3-DD8B-4144-B4D6-F3D3E0E50B99}"/>
    <cellStyle name="Normal" xfId="0" builtinId="0"/>
    <cellStyle name="Normal 10 2" xfId="5" xr:uid="{43C6CFB3-E1A0-4603-BF0C-43C772B89A6D}"/>
    <cellStyle name="Normal 2" xfId="13" xr:uid="{AB40AC4A-C7ED-4080-8129-7E6FB1FB2686}"/>
    <cellStyle name="Normal 2 2" xfId="17" xr:uid="{1E938F68-7405-477F-8DB0-D298B681EE3D}"/>
    <cellStyle name="Normal 2 3" xfId="3" xr:uid="{BA85DFC2-2DA9-430A-91FD-43CEF5CF1532}"/>
    <cellStyle name="Normal 24" xfId="4" xr:uid="{64CD1547-792C-470C-876C-8F8359797835}"/>
    <cellStyle name="Normal 25 2" xfId="8" xr:uid="{93BE77DF-0F42-4888-B0CB-03C078EC1B1D}"/>
    <cellStyle name="Normal 3" xfId="15" xr:uid="{9C870C84-CB4E-4A26-871A-AB9429A0A5DE}"/>
    <cellStyle name="Normal 3 3" xfId="16" xr:uid="{7AA39103-1FBD-4CCB-BB6A-626F53D8EDA9}"/>
    <cellStyle name="Normal 5" xfId="11" xr:uid="{0A641C84-2735-4268-8C96-8E919A85A8F4}"/>
    <cellStyle name="Normal 56 2" xfId="2" xr:uid="{14B1DBEC-BB3B-4FF6-90EB-1174E1402509}"/>
    <cellStyle name="Normal 71" xfId="10" xr:uid="{5EEF810C-06B3-4BAF-9406-4BF71CA0CC5E}"/>
    <cellStyle name="Normal 9 2" xfId="9" xr:uid="{6694213B-30BC-4493-A64C-C817AA8BCBFA}"/>
    <cellStyle name="Percent" xfId="1" builtinId="5"/>
    <cellStyle name="Percent 2" xfId="14" xr:uid="{1BDE3961-0E94-430D-BDA9-03ACC37D3437}"/>
    <cellStyle name="Percent 2 2 2" xfId="7" xr:uid="{713FE73F-56A3-420A-89BE-5E4BD0408D8B}"/>
  </cellStyles>
  <dxfs count="10">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B4BD9-E88D-461A-B5B6-EF4A83AC13AA}">
  <sheetPr codeName="Sheet6"/>
  <dimension ref="A1:AV106"/>
  <sheetViews>
    <sheetView tabSelected="1" zoomScaleNormal="100" workbookViewId="0"/>
  </sheetViews>
  <sheetFormatPr defaultColWidth="9.1796875" defaultRowHeight="14.5" x14ac:dyDescent="0.35"/>
  <cols>
    <col min="1" max="1" width="3.7265625" style="4" customWidth="1"/>
    <col min="2" max="2" width="6.26953125" style="4" customWidth="1"/>
    <col min="3" max="3" width="81.26953125" style="4" customWidth="1"/>
    <col min="4" max="4" width="15.54296875" style="75" customWidth="1"/>
    <col min="5" max="6" width="14.26953125" style="4" customWidth="1"/>
    <col min="7" max="7" width="11.453125" style="4" customWidth="1"/>
    <col min="8" max="8" width="9.1796875" style="4"/>
    <col min="9" max="9" width="41" style="4" bestFit="1" customWidth="1"/>
    <col min="10" max="10" width="12.453125" style="4" customWidth="1"/>
    <col min="11" max="11" width="11.1796875" style="4" customWidth="1"/>
    <col min="12" max="12" width="12.453125" style="4" bestFit="1" customWidth="1"/>
    <col min="13" max="36" width="12.453125" style="4" customWidth="1"/>
    <col min="37" max="37" width="10.81640625" style="4" customWidth="1"/>
    <col min="38" max="38" width="13.26953125" style="4" bestFit="1" customWidth="1"/>
    <col min="39" max="39" width="11.81640625" style="4" bestFit="1" customWidth="1"/>
    <col min="40" max="40" width="10.81640625" style="4" bestFit="1" customWidth="1"/>
    <col min="41" max="41" width="9.1796875" style="4"/>
    <col min="42" max="42" width="49.1796875" style="4" customWidth="1"/>
    <col min="43" max="46" width="21" style="4" customWidth="1"/>
    <col min="47" max="48" width="11.1796875" style="4" customWidth="1"/>
    <col min="49" max="16384" width="9.1796875" style="4"/>
  </cols>
  <sheetData>
    <row r="1" spans="1:48" x14ac:dyDescent="0.35">
      <c r="A1" s="1"/>
      <c r="B1" s="2"/>
      <c r="C1" s="1"/>
      <c r="D1" s="3" t="s">
        <v>0</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x14ac:dyDescent="0.35">
      <c r="A2" s="1"/>
      <c r="B2" s="1"/>
      <c r="C2" s="1"/>
      <c r="D2" s="5" t="s">
        <v>354</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x14ac:dyDescent="0.35">
      <c r="A3" s="1"/>
      <c r="B3" s="1"/>
      <c r="C3" s="1"/>
      <c r="D3" s="6"/>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x14ac:dyDescent="0.35">
      <c r="A4" s="1"/>
      <c r="B4" s="268" t="s">
        <v>1</v>
      </c>
      <c r="C4" s="268"/>
      <c r="D4" s="268"/>
      <c r="E4" s="2"/>
      <c r="F4" s="2"/>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269" t="s">
        <v>2</v>
      </c>
      <c r="AQ4" s="269"/>
      <c r="AR4" s="269"/>
      <c r="AS4" s="269"/>
      <c r="AT4" s="269"/>
      <c r="AU4" s="269"/>
      <c r="AV4" s="269"/>
    </row>
    <row r="5" spans="1:48" ht="15" thickBot="1" x14ac:dyDescent="0.4">
      <c r="A5" s="1"/>
      <c r="B5" s="7"/>
      <c r="C5" s="1"/>
      <c r="D5" s="6"/>
      <c r="E5" s="8"/>
      <c r="F5" s="8"/>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row>
    <row r="6" spans="1:48" ht="22" x14ac:dyDescent="0.35">
      <c r="A6" s="1"/>
      <c r="B6" s="9" t="s">
        <v>3</v>
      </c>
      <c r="C6" s="10" t="s">
        <v>4</v>
      </c>
      <c r="D6" s="231" t="s">
        <v>5</v>
      </c>
      <c r="E6" s="11" t="s">
        <v>6</v>
      </c>
      <c r="F6" s="12" t="s">
        <v>7</v>
      </c>
      <c r="G6" s="1"/>
      <c r="H6" s="1"/>
      <c r="I6" s="270" t="s">
        <v>8</v>
      </c>
      <c r="J6" s="271"/>
      <c r="K6" s="13" t="s">
        <v>9</v>
      </c>
      <c r="L6" s="14" t="s">
        <v>10</v>
      </c>
      <c r="M6" s="13" t="s">
        <v>11</v>
      </c>
      <c r="N6" s="14" t="s">
        <v>12</v>
      </c>
      <c r="O6" s="13" t="s">
        <v>13</v>
      </c>
      <c r="P6" s="14" t="s">
        <v>14</v>
      </c>
      <c r="Q6" s="13" t="s">
        <v>15</v>
      </c>
      <c r="R6" s="14" t="s">
        <v>16</v>
      </c>
      <c r="S6" s="13" t="s">
        <v>17</v>
      </c>
      <c r="T6" s="14" t="s">
        <v>18</v>
      </c>
      <c r="U6" s="13" t="s">
        <v>19</v>
      </c>
      <c r="V6" s="14" t="s">
        <v>20</v>
      </c>
      <c r="W6" s="13" t="s">
        <v>21</v>
      </c>
      <c r="X6" s="14" t="s">
        <v>22</v>
      </c>
      <c r="Y6" s="13" t="s">
        <v>23</v>
      </c>
      <c r="Z6" s="14" t="s">
        <v>24</v>
      </c>
      <c r="AA6" s="13" t="s">
        <v>25</v>
      </c>
      <c r="AB6" s="14" t="s">
        <v>26</v>
      </c>
      <c r="AC6" s="13" t="s">
        <v>27</v>
      </c>
      <c r="AD6" s="14" t="s">
        <v>28</v>
      </c>
      <c r="AE6" s="13" t="s">
        <v>29</v>
      </c>
      <c r="AF6" s="14" t="s">
        <v>30</v>
      </c>
      <c r="AG6" s="13" t="s">
        <v>31</v>
      </c>
      <c r="AH6" s="14" t="s">
        <v>32</v>
      </c>
      <c r="AI6" s="13" t="s">
        <v>33</v>
      </c>
      <c r="AJ6" s="14" t="s">
        <v>34</v>
      </c>
      <c r="AK6" s="15" t="s">
        <v>35</v>
      </c>
      <c r="AL6" s="14" t="s">
        <v>36</v>
      </c>
      <c r="AM6" s="16"/>
      <c r="AN6" s="1"/>
      <c r="AO6" s="1"/>
      <c r="AP6" s="17" t="s">
        <v>37</v>
      </c>
      <c r="AQ6" s="17" t="s">
        <v>38</v>
      </c>
      <c r="AR6" s="17" t="s">
        <v>39</v>
      </c>
      <c r="AS6" s="17" t="s">
        <v>40</v>
      </c>
      <c r="AT6" s="17" t="s">
        <v>41</v>
      </c>
      <c r="AU6" s="17" t="s">
        <v>42</v>
      </c>
      <c r="AV6" s="17" t="s">
        <v>43</v>
      </c>
    </row>
    <row r="7" spans="1:48" ht="12" customHeight="1" x14ac:dyDescent="0.35">
      <c r="A7" s="1"/>
      <c r="B7" s="266" t="s">
        <v>44</v>
      </c>
      <c r="C7" s="267"/>
      <c r="D7" s="18">
        <f>SUM(D8+D10+D19+D24)</f>
        <v>376733.69</v>
      </c>
      <c r="E7" s="19"/>
      <c r="F7" s="20"/>
      <c r="G7" s="1"/>
      <c r="H7" s="1"/>
      <c r="I7" s="272"/>
      <c r="J7" s="273"/>
      <c r="K7" s="232">
        <f>$AV7</f>
        <v>5.4074822794650925E-3</v>
      </c>
      <c r="L7" s="206"/>
      <c r="M7" s="232">
        <f>$AV8</f>
        <v>0.3011042544020413</v>
      </c>
      <c r="N7" s="206"/>
      <c r="O7" s="232">
        <f>$AV9</f>
        <v>4.9330193181700913E-2</v>
      </c>
      <c r="P7" s="206"/>
      <c r="Q7" s="232">
        <f>$AV10</f>
        <v>0.20039082718224191</v>
      </c>
      <c r="R7" s="206"/>
      <c r="S7" s="232">
        <f>$AV11</f>
        <v>5.4074822794650925E-3</v>
      </c>
      <c r="T7" s="206"/>
      <c r="U7" s="232">
        <f>$AV12</f>
        <v>0.11125941324112004</v>
      </c>
      <c r="V7" s="206"/>
      <c r="W7" s="232">
        <f>$AV13</f>
        <v>4.0608447569660436E-2</v>
      </c>
      <c r="X7" s="206"/>
      <c r="Y7" s="232">
        <f>$AV14</f>
        <v>0.17101598796088957</v>
      </c>
      <c r="Z7" s="206"/>
      <c r="AA7" s="232">
        <f>$AV15</f>
        <v>7.7449101034919379E-3</v>
      </c>
      <c r="AB7" s="206"/>
      <c r="AC7" s="232">
        <f>$AV16</f>
        <v>6.4959561318477424E-2</v>
      </c>
      <c r="AD7" s="206"/>
      <c r="AE7" s="232">
        <f>$AV17</f>
        <v>6.768074594943406E-3</v>
      </c>
      <c r="AF7" s="206"/>
      <c r="AG7" s="232">
        <f>$AV18</f>
        <v>1.8559874662422125E-2</v>
      </c>
      <c r="AH7" s="206"/>
      <c r="AI7" s="232">
        <f>$AV19</f>
        <v>9.4892592259000329E-3</v>
      </c>
      <c r="AJ7" s="206"/>
      <c r="AK7" s="233">
        <f>AV20</f>
        <v>7.9542319981809727E-3</v>
      </c>
      <c r="AL7" s="207"/>
      <c r="AM7" s="208"/>
      <c r="AN7" s="251"/>
      <c r="AO7" s="1"/>
      <c r="AP7" s="21" t="s">
        <v>45</v>
      </c>
      <c r="AQ7" s="22">
        <v>7.75</v>
      </c>
      <c r="AR7" s="22">
        <v>0</v>
      </c>
      <c r="AS7" s="22">
        <v>3.7852411985549366</v>
      </c>
      <c r="AT7" s="22">
        <v>0</v>
      </c>
      <c r="AU7" s="22">
        <v>11.535241198554937</v>
      </c>
      <c r="AV7" s="23">
        <v>5.4074822794650925E-3</v>
      </c>
    </row>
    <row r="8" spans="1:48" ht="12" customHeight="1" x14ac:dyDescent="0.35">
      <c r="A8" s="1"/>
      <c r="B8" s="24">
        <v>1</v>
      </c>
      <c r="C8" s="25" t="s">
        <v>46</v>
      </c>
      <c r="D8" s="26">
        <f>SUM(D9:D9)</f>
        <v>0</v>
      </c>
      <c r="E8" s="27"/>
      <c r="F8" s="28"/>
      <c r="G8" s="1"/>
      <c r="H8" s="1"/>
      <c r="I8" s="29" t="s">
        <v>47</v>
      </c>
      <c r="J8" s="209"/>
      <c r="K8" s="210"/>
      <c r="L8" s="211">
        <f>$AM$8*K7</f>
        <v>32479.849751163103</v>
      </c>
      <c r="M8" s="210"/>
      <c r="N8" s="211">
        <f>$AM$8*M7</f>
        <v>1808571.9817433618</v>
      </c>
      <c r="O8" s="210"/>
      <c r="P8" s="211">
        <f>$AM$8*O7</f>
        <v>296300.0486977073</v>
      </c>
      <c r="Q8" s="210"/>
      <c r="R8" s="211">
        <f>$AM$8*Q7</f>
        <v>1203640.3675527801</v>
      </c>
      <c r="S8" s="210"/>
      <c r="T8" s="211">
        <f>$AM$8*S7</f>
        <v>32479.849751163103</v>
      </c>
      <c r="U8" s="210"/>
      <c r="V8" s="211">
        <f>$AM$8*U7</f>
        <v>668275.70368508203</v>
      </c>
      <c r="W8" s="210"/>
      <c r="X8" s="211">
        <f>$AM$8*W7</f>
        <v>243913.19426034743</v>
      </c>
      <c r="Y8" s="210"/>
      <c r="Z8" s="211">
        <f>$AM$8*Y7</f>
        <v>1027201.4418077519</v>
      </c>
      <c r="AA8" s="210"/>
      <c r="AB8" s="211">
        <f>$AM$8*AA7</f>
        <v>46519.526740375535</v>
      </c>
      <c r="AC8" s="210"/>
      <c r="AD8" s="211">
        <f>$AM$8*AC7</f>
        <v>390177.29184945609</v>
      </c>
      <c r="AE8" s="210"/>
      <c r="AF8" s="211">
        <f>$AM$8*AE7</f>
        <v>40652.199043391243</v>
      </c>
      <c r="AG8" s="210"/>
      <c r="AH8" s="211">
        <f>$AM$8*AG7</f>
        <v>111479.22624270176</v>
      </c>
      <c r="AI8" s="210"/>
      <c r="AJ8" s="211">
        <f>$AM$8*AI7</f>
        <v>56996.897627847509</v>
      </c>
      <c r="AK8" s="212"/>
      <c r="AL8" s="211">
        <f>$AM$8*AK7</f>
        <v>47776.811246872552</v>
      </c>
      <c r="AM8" s="234">
        <f>D90-D25</f>
        <v>6006464.3899999997</v>
      </c>
      <c r="AN8" s="50"/>
      <c r="AO8" s="1"/>
      <c r="AP8" s="21" t="s">
        <v>48</v>
      </c>
      <c r="AQ8" s="22">
        <v>430.3</v>
      </c>
      <c r="AR8" s="22">
        <v>0</v>
      </c>
      <c r="AS8" s="22">
        <v>203.71923921513084</v>
      </c>
      <c r="AT8" s="22">
        <v>8.2963562753036459</v>
      </c>
      <c r="AU8" s="22">
        <v>642.31559549043459</v>
      </c>
      <c r="AV8" s="23">
        <v>0.3011042544020413</v>
      </c>
    </row>
    <row r="9" spans="1:48" ht="12" customHeight="1" x14ac:dyDescent="0.35">
      <c r="A9" s="1"/>
      <c r="B9" s="30" t="s">
        <v>49</v>
      </c>
      <c r="C9" s="31"/>
      <c r="D9" s="32" t="s">
        <v>50</v>
      </c>
      <c r="E9" s="33"/>
      <c r="F9" s="34"/>
      <c r="G9" s="1"/>
      <c r="H9" s="1"/>
      <c r="I9" s="35" t="s">
        <v>51</v>
      </c>
      <c r="J9" s="213"/>
      <c r="K9" s="214"/>
      <c r="L9" s="215">
        <f>$AM$9*K7</f>
        <v>718.94472266449532</v>
      </c>
      <c r="M9" s="214"/>
      <c r="N9" s="215">
        <f>$AM$9*M7</f>
        <v>40032.921697450132</v>
      </c>
      <c r="O9" s="214"/>
      <c r="P9" s="215">
        <f>$AM$9*O7</f>
        <v>6558.6312119199765</v>
      </c>
      <c r="Q9" s="214"/>
      <c r="R9" s="215">
        <f>$AM$9*Q7</f>
        <v>26642.699916031364</v>
      </c>
      <c r="S9" s="214"/>
      <c r="T9" s="215">
        <f>$AM$9*S7</f>
        <v>718.94472266449532</v>
      </c>
      <c r="U9" s="214"/>
      <c r="V9" s="215">
        <f>$AM$9*U7</f>
        <v>14792.34953764177</v>
      </c>
      <c r="W9" s="214"/>
      <c r="X9" s="215">
        <f>$AM$9*W7</f>
        <v>5399.0429495578874</v>
      </c>
      <c r="Y9" s="214"/>
      <c r="Z9" s="215">
        <f>$AM$9*Y7</f>
        <v>22737.206648395844</v>
      </c>
      <c r="AA9" s="214"/>
      <c r="AB9" s="215">
        <f>$AM$9*AA7</f>
        <v>1029.714376977535</v>
      </c>
      <c r="AC9" s="214"/>
      <c r="AD9" s="215">
        <f>$AM$9*AC7</f>
        <v>8636.6133780728396</v>
      </c>
      <c r="AE9" s="214"/>
      <c r="AF9" s="215">
        <f>$AM$9*AE7</f>
        <v>899.84049159298115</v>
      </c>
      <c r="AG9" s="214"/>
      <c r="AH9" s="215">
        <f>$AM$9*AG7</f>
        <v>2467.6038223065257</v>
      </c>
      <c r="AI9" s="214"/>
      <c r="AJ9" s="215">
        <f>$AM$9*AI7</f>
        <v>1261.6320294499531</v>
      </c>
      <c r="AK9" s="216"/>
      <c r="AL9" s="215">
        <f>$AM$9*AK7</f>
        <v>1057.5444952742337</v>
      </c>
      <c r="AM9" s="235">
        <f>D25</f>
        <v>132953.69</v>
      </c>
      <c r="AN9" s="50"/>
      <c r="AO9" s="1"/>
      <c r="AP9" s="21" t="s">
        <v>52</v>
      </c>
      <c r="AQ9" s="22">
        <v>70.7</v>
      </c>
      <c r="AR9" s="22">
        <v>0</v>
      </c>
      <c r="AS9" s="22">
        <v>34.531168095204393</v>
      </c>
      <c r="AT9" s="22">
        <v>0</v>
      </c>
      <c r="AU9" s="22">
        <v>105.2311680952044</v>
      </c>
      <c r="AV9" s="23">
        <v>4.9330193181700913E-2</v>
      </c>
    </row>
    <row r="10" spans="1:48" ht="12" customHeight="1" x14ac:dyDescent="0.35">
      <c r="A10" s="1"/>
      <c r="B10" s="24">
        <v>2</v>
      </c>
      <c r="C10" s="25" t="s">
        <v>53</v>
      </c>
      <c r="D10" s="26">
        <f>SUM(D11:D18)</f>
        <v>198780</v>
      </c>
      <c r="E10" s="27"/>
      <c r="F10" s="28"/>
      <c r="G10" s="1"/>
      <c r="H10" s="1"/>
      <c r="I10" s="36" t="s">
        <v>54</v>
      </c>
      <c r="J10" s="217"/>
      <c r="K10" s="218"/>
      <c r="L10" s="219">
        <f>SUM(L8:L9)</f>
        <v>33198.794473827598</v>
      </c>
      <c r="M10" s="218"/>
      <c r="N10" s="219">
        <f>SUM(N8:N9)</f>
        <v>1848604.9034408119</v>
      </c>
      <c r="O10" s="218"/>
      <c r="P10" s="219">
        <f>SUM(P8:P9)</f>
        <v>302858.6799096273</v>
      </c>
      <c r="Q10" s="218"/>
      <c r="R10" s="219">
        <f>SUM(R8:R9)</f>
        <v>1230283.0674688115</v>
      </c>
      <c r="S10" s="218"/>
      <c r="T10" s="219">
        <f>SUM(T8:T9)</f>
        <v>33198.794473827598</v>
      </c>
      <c r="U10" s="218"/>
      <c r="V10" s="219">
        <f>SUM(V8:V9)</f>
        <v>683068.05322272377</v>
      </c>
      <c r="W10" s="218"/>
      <c r="X10" s="219">
        <f>SUM(X8:X9)</f>
        <v>249312.23720990532</v>
      </c>
      <c r="Y10" s="218"/>
      <c r="Z10" s="219">
        <f>SUM(Z8:Z9)</f>
        <v>1049938.6484561476</v>
      </c>
      <c r="AA10" s="218"/>
      <c r="AB10" s="219">
        <f>SUM(AB8:AB9)</f>
        <v>47549.241117353071</v>
      </c>
      <c r="AC10" s="218"/>
      <c r="AD10" s="219">
        <f>SUM(AD8:AD9)</f>
        <v>398813.90522752894</v>
      </c>
      <c r="AE10" s="218"/>
      <c r="AF10" s="219">
        <f>SUM(AF8:AF9)</f>
        <v>41552.039534984222</v>
      </c>
      <c r="AG10" s="218"/>
      <c r="AH10" s="219">
        <f>SUM(AH8:AH9)</f>
        <v>113946.83006500828</v>
      </c>
      <c r="AI10" s="218"/>
      <c r="AJ10" s="219">
        <f>SUM(AJ8:AJ9)</f>
        <v>58258.529657297462</v>
      </c>
      <c r="AK10" s="220"/>
      <c r="AL10" s="219">
        <f>SUM(AL8:AL9)</f>
        <v>48834.355742146785</v>
      </c>
      <c r="AM10" s="236">
        <f>SUM(AM8:AM9)</f>
        <v>6139418.0800000001</v>
      </c>
      <c r="AN10" s="50"/>
      <c r="AO10" s="1"/>
      <c r="AP10" s="21" t="s">
        <v>55</v>
      </c>
      <c r="AQ10" s="22">
        <v>287.20000000000005</v>
      </c>
      <c r="AR10" s="22">
        <v>0</v>
      </c>
      <c r="AS10" s="22">
        <v>140.27371254515845</v>
      </c>
      <c r="AT10" s="22">
        <v>0</v>
      </c>
      <c r="AU10" s="22">
        <v>427.47371254515849</v>
      </c>
      <c r="AV10" s="23">
        <v>0.20039082718224191</v>
      </c>
    </row>
    <row r="11" spans="1:48" ht="12" customHeight="1" x14ac:dyDescent="0.35">
      <c r="A11" s="1"/>
      <c r="B11" s="30" t="s">
        <v>56</v>
      </c>
      <c r="C11" s="31" t="s">
        <v>57</v>
      </c>
      <c r="D11" s="32">
        <v>72000</v>
      </c>
      <c r="E11" s="33"/>
      <c r="F11" s="34"/>
      <c r="G11" s="1"/>
      <c r="H11" s="1"/>
      <c r="I11" s="35" t="s">
        <v>58</v>
      </c>
      <c r="J11" s="221"/>
      <c r="K11" s="214"/>
      <c r="L11" s="215">
        <f>$AM$11*K7</f>
        <v>829.96986184569016</v>
      </c>
      <c r="M11" s="214"/>
      <c r="N11" s="215">
        <f>$AM$11*M7</f>
        <v>46215.122586020305</v>
      </c>
      <c r="O11" s="214"/>
      <c r="P11" s="215">
        <f>$AM$11*O7</f>
        <v>7571.4669977406838</v>
      </c>
      <c r="Q11" s="214"/>
      <c r="R11" s="215">
        <f>$AM$11*Q7</f>
        <v>30757.076686720291</v>
      </c>
      <c r="S11" s="214"/>
      <c r="T11" s="215">
        <f>$AM$11*S7</f>
        <v>829.96986184569016</v>
      </c>
      <c r="U11" s="214"/>
      <c r="V11" s="215">
        <f>$AM$11*U7</f>
        <v>17076.701330568096</v>
      </c>
      <c r="W11" s="214"/>
      <c r="X11" s="215">
        <f>$AM$11*W7</f>
        <v>6232.805930247634</v>
      </c>
      <c r="Y11" s="214"/>
      <c r="Z11" s="215">
        <f>$AM$11*Y7</f>
        <v>26248.466211403698</v>
      </c>
      <c r="AA11" s="214"/>
      <c r="AB11" s="215">
        <f>$AM$11*AA7</f>
        <v>1188.7310279338269</v>
      </c>
      <c r="AC11" s="214"/>
      <c r="AD11" s="215">
        <f>$AM$11*AC7</f>
        <v>9970.3476306882239</v>
      </c>
      <c r="AE11" s="214"/>
      <c r="AF11" s="215">
        <f>$AM$11*AE7</f>
        <v>1038.8009883746058</v>
      </c>
      <c r="AG11" s="214"/>
      <c r="AH11" s="215">
        <f>$AM$11*AG7</f>
        <v>2848.6707516252077</v>
      </c>
      <c r="AI11" s="214"/>
      <c r="AJ11" s="215">
        <f>$AM$11*AI7</f>
        <v>1456.4632414324369</v>
      </c>
      <c r="AK11" s="216"/>
      <c r="AL11" s="215">
        <f>$AM$11*AK7</f>
        <v>1220.85889355367</v>
      </c>
      <c r="AM11" s="235">
        <f>D92</f>
        <v>153485.45200000002</v>
      </c>
      <c r="AN11" s="50"/>
      <c r="AO11" s="1"/>
      <c r="AP11" s="21" t="s">
        <v>59</v>
      </c>
      <c r="AQ11" s="22">
        <v>7.75</v>
      </c>
      <c r="AR11" s="22">
        <v>0</v>
      </c>
      <c r="AS11" s="22">
        <v>3.7852411985549366</v>
      </c>
      <c r="AT11" s="22">
        <v>0</v>
      </c>
      <c r="AU11" s="22">
        <v>11.535241198554937</v>
      </c>
      <c r="AV11" s="23">
        <v>5.4074822794650925E-3</v>
      </c>
    </row>
    <row r="12" spans="1:48" ht="12" customHeight="1" x14ac:dyDescent="0.35">
      <c r="A12" s="1"/>
      <c r="B12" s="30" t="s">
        <v>60</v>
      </c>
      <c r="C12" s="31" t="s">
        <v>61</v>
      </c>
      <c r="D12" s="32" t="s">
        <v>50</v>
      </c>
      <c r="E12" s="33"/>
      <c r="F12" s="34"/>
      <c r="G12" s="1"/>
      <c r="H12" s="1"/>
      <c r="I12" s="35" t="s">
        <v>62</v>
      </c>
      <c r="J12" s="221"/>
      <c r="K12" s="214"/>
      <c r="L12" s="215">
        <f>$AM$12*K7</f>
        <v>2559.0428756914725</v>
      </c>
      <c r="M12" s="214"/>
      <c r="N12" s="215">
        <f>$AM$12*M7</f>
        <v>142494.90932111905</v>
      </c>
      <c r="O12" s="214"/>
      <c r="P12" s="215">
        <f>$AM$12*O7</f>
        <v>23345.075007920917</v>
      </c>
      <c r="Q12" s="214"/>
      <c r="R12" s="215">
        <f>$AM$12*Q7</f>
        <v>94833.175986914968</v>
      </c>
      <c r="S12" s="214"/>
      <c r="T12" s="215">
        <f>$AM$12*S7</f>
        <v>2559.0428756914725</v>
      </c>
      <c r="U12" s="214"/>
      <c r="V12" s="215">
        <f>$AM$12*U7</f>
        <v>52652.527385899441</v>
      </c>
      <c r="W12" s="214"/>
      <c r="X12" s="215">
        <f>$AM$12*W7</f>
        <v>19217.586498741122</v>
      </c>
      <c r="Y12" s="214"/>
      <c r="Z12" s="215">
        <f>$AM$12*Y7</f>
        <v>80931.794687997404</v>
      </c>
      <c r="AA12" s="214"/>
      <c r="AB12" s="215">
        <f>$AM$12*AA7</f>
        <v>3665.209796151657</v>
      </c>
      <c r="AC12" s="214"/>
      <c r="AD12" s="215">
        <f>$AM$12*AC7</f>
        <v>30741.534416371105</v>
      </c>
      <c r="AE12" s="214"/>
      <c r="AF12" s="215">
        <f>$AM$12*AE7</f>
        <v>3202.9310831235202</v>
      </c>
      <c r="AG12" s="214"/>
      <c r="AH12" s="215">
        <f>$AM$12*AG7</f>
        <v>8783.2955475346025</v>
      </c>
      <c r="AI12" s="214"/>
      <c r="AJ12" s="215">
        <f>$AM$12*AI7</f>
        <v>4490.7074979876161</v>
      </c>
      <c r="AK12" s="216"/>
      <c r="AL12" s="215">
        <f>$AM$12*AK7</f>
        <v>3764.2695203720018</v>
      </c>
      <c r="AM12" s="235">
        <f>D93</f>
        <v>473241.10250151623</v>
      </c>
      <c r="AN12" s="50"/>
      <c r="AO12" s="1"/>
      <c r="AP12" s="21" t="s">
        <v>63</v>
      </c>
      <c r="AQ12" s="22">
        <v>152.4</v>
      </c>
      <c r="AR12" s="22">
        <v>0</v>
      </c>
      <c r="AS12" s="22">
        <v>74.434936601260944</v>
      </c>
      <c r="AT12" s="22">
        <v>10.50364372469636</v>
      </c>
      <c r="AU12" s="22">
        <v>237.33858032595731</v>
      </c>
      <c r="AV12" s="23">
        <v>0.11125941324112004</v>
      </c>
    </row>
    <row r="13" spans="1:48" ht="12" customHeight="1" thickBot="1" x14ac:dyDescent="0.4">
      <c r="A13" s="1"/>
      <c r="B13" s="30" t="s">
        <v>64</v>
      </c>
      <c r="C13" s="31" t="s">
        <v>65</v>
      </c>
      <c r="D13" s="32" t="s">
        <v>50</v>
      </c>
      <c r="E13" s="33"/>
      <c r="F13" s="34"/>
      <c r="G13" s="1"/>
      <c r="H13" s="1"/>
      <c r="I13" s="35" t="s">
        <v>66</v>
      </c>
      <c r="J13" s="222"/>
      <c r="K13" s="216"/>
      <c r="L13" s="215">
        <f>$AM$13*K7</f>
        <v>2162.992911786037</v>
      </c>
      <c r="M13" s="216"/>
      <c r="N13" s="215">
        <f>$AM$13*M7</f>
        <v>120441.70176081652</v>
      </c>
      <c r="O13" s="216"/>
      <c r="P13" s="215">
        <f>$AM$13*O7</f>
        <v>19732.077272680366</v>
      </c>
      <c r="Q13" s="216"/>
      <c r="R13" s="215">
        <f>$AM$13*Q7</f>
        <v>80156.330872896768</v>
      </c>
      <c r="S13" s="216"/>
      <c r="T13" s="215">
        <f>$AM$13*S7</f>
        <v>2162.992911786037</v>
      </c>
      <c r="U13" s="216"/>
      <c r="V13" s="215">
        <f>$AM$13*U7</f>
        <v>44503.765296448015</v>
      </c>
      <c r="W13" s="216"/>
      <c r="X13" s="215">
        <f>$AM$13*W7</f>
        <v>16243.379027864174</v>
      </c>
      <c r="Y13" s="216"/>
      <c r="Z13" s="215">
        <f>$AM$13*Y7</f>
        <v>68406.395184355832</v>
      </c>
      <c r="AA13" s="216"/>
      <c r="AB13" s="215">
        <f>$AM$13*AA7</f>
        <v>3097.964041396775</v>
      </c>
      <c r="AC13" s="216"/>
      <c r="AD13" s="215">
        <f>$AM$13*AC7</f>
        <v>25983.824527390971</v>
      </c>
      <c r="AE13" s="216"/>
      <c r="AF13" s="215">
        <f>$AM$13*AE7</f>
        <v>2707.2298379773624</v>
      </c>
      <c r="AG13" s="216"/>
      <c r="AH13" s="215">
        <f>$AM$13*AG7</f>
        <v>7423.9498649688494</v>
      </c>
      <c r="AI13" s="216"/>
      <c r="AJ13" s="215">
        <f>$AM$13*AI7</f>
        <v>3795.7036903600133</v>
      </c>
      <c r="AK13" s="216"/>
      <c r="AL13" s="215">
        <f>$AM$13*AK7</f>
        <v>3181.692799272389</v>
      </c>
      <c r="AM13" s="235">
        <f>D96</f>
        <v>400000</v>
      </c>
      <c r="AN13" s="50"/>
      <c r="AO13" s="1"/>
      <c r="AP13" s="21" t="s">
        <v>67</v>
      </c>
      <c r="AQ13" s="22">
        <v>58.2</v>
      </c>
      <c r="AR13" s="22">
        <v>0</v>
      </c>
      <c r="AS13" s="22">
        <v>28.425940355599657</v>
      </c>
      <c r="AT13" s="22">
        <v>0</v>
      </c>
      <c r="AU13" s="22">
        <v>86.625940355599653</v>
      </c>
      <c r="AV13" s="23">
        <v>4.0608447569660436E-2</v>
      </c>
    </row>
    <row r="14" spans="1:48" ht="12" customHeight="1" x14ac:dyDescent="0.35">
      <c r="A14" s="1"/>
      <c r="B14" s="30" t="s">
        <v>68</v>
      </c>
      <c r="C14" s="31" t="s">
        <v>69</v>
      </c>
      <c r="D14" s="32">
        <v>21780</v>
      </c>
      <c r="E14" s="33"/>
      <c r="F14" s="34"/>
      <c r="G14" s="1"/>
      <c r="H14" s="1"/>
      <c r="I14" s="37" t="s">
        <v>70</v>
      </c>
      <c r="J14" s="223"/>
      <c r="K14" s="224"/>
      <c r="L14" s="225">
        <f>SUM(L10:L12)-L13</f>
        <v>34424.81429957872</v>
      </c>
      <c r="M14" s="224"/>
      <c r="N14" s="225">
        <f>SUM(N10:N12)-N13</f>
        <v>1916873.2335871346</v>
      </c>
      <c r="O14" s="224"/>
      <c r="P14" s="225">
        <f>SUM(P10:P12)-P13</f>
        <v>314043.14464260853</v>
      </c>
      <c r="Q14" s="224"/>
      <c r="R14" s="225">
        <f>SUM(R10:R12)-R13</f>
        <v>1275716.98926955</v>
      </c>
      <c r="S14" s="224"/>
      <c r="T14" s="225">
        <f>SUM(T10:T12)-T13</f>
        <v>34424.81429957872</v>
      </c>
      <c r="U14" s="224"/>
      <c r="V14" s="225">
        <f>SUM(V10:V12)-V13</f>
        <v>708293.51664274326</v>
      </c>
      <c r="W14" s="224"/>
      <c r="X14" s="225">
        <f>SUM(X10:X12)-X13</f>
        <v>258519.25061102994</v>
      </c>
      <c r="Y14" s="224"/>
      <c r="Z14" s="225">
        <f>SUM(Z10:Z12)-Z13</f>
        <v>1088712.5141711929</v>
      </c>
      <c r="AA14" s="224"/>
      <c r="AB14" s="225">
        <f>SUM(AB10:AB12)-AB13</f>
        <v>49305.217900041782</v>
      </c>
      <c r="AC14" s="224"/>
      <c r="AD14" s="225">
        <f>SUM(AD10:AD12)-AD13</f>
        <v>413541.96274719725</v>
      </c>
      <c r="AE14" s="224"/>
      <c r="AF14" s="225">
        <f>SUM(AF10:AF12)-AF13</f>
        <v>43086.541768504983</v>
      </c>
      <c r="AG14" s="224"/>
      <c r="AH14" s="225">
        <f>SUM(AH10:AH12)-AH13</f>
        <v>118154.84649919924</v>
      </c>
      <c r="AI14" s="224"/>
      <c r="AJ14" s="225">
        <f>SUM(AJ10:AJ12)-AJ13</f>
        <v>60409.996706357495</v>
      </c>
      <c r="AK14" s="224"/>
      <c r="AL14" s="225">
        <f>SUM(AL10:AL12)-AL13</f>
        <v>50637.791356800066</v>
      </c>
      <c r="AM14" s="237">
        <f>SUM(AM10:AM12)-AM13</f>
        <v>6366144.6345015159</v>
      </c>
      <c r="AN14" s="50"/>
      <c r="AO14" s="1"/>
      <c r="AP14" s="21" t="s">
        <v>71</v>
      </c>
      <c r="AQ14" s="22">
        <v>245.1</v>
      </c>
      <c r="AR14" s="22">
        <v>0</v>
      </c>
      <c r="AS14" s="22">
        <v>119.71130551816968</v>
      </c>
      <c r="AT14" s="22">
        <v>0</v>
      </c>
      <c r="AU14" s="22">
        <v>364.81130551816966</v>
      </c>
      <c r="AV14" s="23">
        <v>0.17101598796088957</v>
      </c>
    </row>
    <row r="15" spans="1:48" ht="12" customHeight="1" x14ac:dyDescent="0.35">
      <c r="A15" s="1"/>
      <c r="B15" s="30" t="s">
        <v>72</v>
      </c>
      <c r="C15" s="31" t="s">
        <v>73</v>
      </c>
      <c r="D15" s="32" t="s">
        <v>50</v>
      </c>
      <c r="E15" s="33"/>
      <c r="F15" s="34"/>
      <c r="G15" s="1"/>
      <c r="H15" s="1"/>
      <c r="I15" s="35" t="s">
        <v>74</v>
      </c>
      <c r="J15" s="226"/>
      <c r="K15" s="216"/>
      <c r="L15" s="215">
        <f>$AM$15*K7</f>
        <v>13335.207924617249</v>
      </c>
      <c r="M15" s="216"/>
      <c r="N15" s="215">
        <f>$AM$15*M7</f>
        <v>742542.94918101176</v>
      </c>
      <c r="O15" s="216"/>
      <c r="P15" s="215">
        <f>$AM$15*O7</f>
        <v>121651.50971231479</v>
      </c>
      <c r="Q15" s="216"/>
      <c r="R15" s="215">
        <f>$AM$15*Q7</f>
        <v>494176.99560646125</v>
      </c>
      <c r="S15" s="216"/>
      <c r="T15" s="215">
        <f>$AM$15*S7</f>
        <v>13335.207924617249</v>
      </c>
      <c r="U15" s="216"/>
      <c r="V15" s="215">
        <f>$AM$15*U7</f>
        <v>274373.05061090528</v>
      </c>
      <c r="W15" s="216"/>
      <c r="X15" s="215">
        <f>$AM$15*W7</f>
        <v>100143.10983389986</v>
      </c>
      <c r="Y15" s="216"/>
      <c r="Z15" s="215">
        <f>$AM$15*Y7</f>
        <v>421736.70481595973</v>
      </c>
      <c r="AA15" s="216"/>
      <c r="AB15" s="215">
        <f>$AM$15*AA7</f>
        <v>19099.459092032444</v>
      </c>
      <c r="AC15" s="216"/>
      <c r="AD15" s="215">
        <f>$AM$15*AC7</f>
        <v>160194.56229443429</v>
      </c>
      <c r="AE15" s="216"/>
      <c r="AF15" s="215">
        <f>$AM$15*AE7</f>
        <v>16690.518305649977</v>
      </c>
      <c r="AG15" s="216"/>
      <c r="AH15" s="215">
        <f>$AM$15*AG7</f>
        <v>45769.874941266949</v>
      </c>
      <c r="AI15" s="216"/>
      <c r="AJ15" s="215">
        <f>$AM$15*AI7</f>
        <v>23401.13906771543</v>
      </c>
      <c r="AK15" s="216"/>
      <c r="AL15" s="215">
        <f>$AM$15*AK7</f>
        <v>19615.66068911456</v>
      </c>
      <c r="AM15" s="235">
        <f>E90</f>
        <v>2466065.9500000002</v>
      </c>
      <c r="AN15" s="50"/>
      <c r="AO15" s="1"/>
      <c r="AP15" s="21" t="s">
        <v>75</v>
      </c>
      <c r="AQ15" s="22">
        <v>11.1</v>
      </c>
      <c r="AR15" s="22">
        <v>0</v>
      </c>
      <c r="AS15" s="22">
        <v>5.4214422327690057</v>
      </c>
      <c r="AT15" s="22">
        <v>0</v>
      </c>
      <c r="AU15" s="22">
        <v>16.521442232769004</v>
      </c>
      <c r="AV15" s="23">
        <v>7.7449101034919379E-3</v>
      </c>
    </row>
    <row r="16" spans="1:48" ht="12" customHeight="1" thickBot="1" x14ac:dyDescent="0.4">
      <c r="A16" s="1"/>
      <c r="B16" s="30" t="s">
        <v>76</v>
      </c>
      <c r="C16" s="31" t="s">
        <v>77</v>
      </c>
      <c r="D16" s="32" t="s">
        <v>50</v>
      </c>
      <c r="E16" s="33"/>
      <c r="F16" s="34"/>
      <c r="G16" s="1"/>
      <c r="H16" s="1"/>
      <c r="I16" s="38" t="s">
        <v>78</v>
      </c>
      <c r="J16" s="227"/>
      <c r="K16" s="228"/>
      <c r="L16" s="229">
        <f>$AM$16*K7</f>
        <v>18621.48093722494</v>
      </c>
      <c r="M16" s="228"/>
      <c r="N16" s="229">
        <f>$AM$16*M7</f>
        <v>1036897.9210079974</v>
      </c>
      <c r="O16" s="228"/>
      <c r="P16" s="229">
        <f>$AM$16*O7</f>
        <v>169875.96158216818</v>
      </c>
      <c r="Q16" s="228"/>
      <c r="R16" s="229">
        <f>$AM$16*Q7</f>
        <v>690076.04195754882</v>
      </c>
      <c r="S16" s="228"/>
      <c r="T16" s="229">
        <f>$AM$16*S7</f>
        <v>18621.48093722494</v>
      </c>
      <c r="U16" s="228"/>
      <c r="V16" s="229">
        <f>$AM$16*U7</f>
        <v>383138.57275576546</v>
      </c>
      <c r="W16" s="228"/>
      <c r="X16" s="229">
        <f>$AM$16*W7</f>
        <v>139841.31490922472</v>
      </c>
      <c r="Y16" s="228"/>
      <c r="Z16" s="229">
        <v>196306.45065435846</v>
      </c>
      <c r="AA16" s="228"/>
      <c r="AB16" s="229">
        <f>$AM$16*AA7</f>
        <v>26670.766245573781</v>
      </c>
      <c r="AC16" s="228"/>
      <c r="AD16" s="229">
        <f>$AM$16*AC7</f>
        <v>223698.04842008281</v>
      </c>
      <c r="AE16" s="228"/>
      <c r="AF16" s="229">
        <f>$AM$16*AE7</f>
        <v>23306.885818204119</v>
      </c>
      <c r="AG16" s="228"/>
      <c r="AH16" s="229">
        <f>$AM$16*AG7</f>
        <v>63913.728120023668</v>
      </c>
      <c r="AI16" s="228"/>
      <c r="AJ16" s="229">
        <f>$AM$16*AI7</f>
        <v>32677.695580162475</v>
      </c>
      <c r="AK16" s="228"/>
      <c r="AL16" s="229">
        <f>$AM$16*AK7</f>
        <v>27391.597765724644</v>
      </c>
      <c r="AM16" s="238">
        <v>3443650.8480000002</v>
      </c>
      <c r="AN16" s="50"/>
      <c r="AO16" s="1"/>
      <c r="AP16" s="21" t="s">
        <v>79</v>
      </c>
      <c r="AQ16" s="22">
        <v>93.1</v>
      </c>
      <c r="AR16" s="22">
        <v>0</v>
      </c>
      <c r="AS16" s="22">
        <v>45.471736204576082</v>
      </c>
      <c r="AT16" s="22">
        <v>0</v>
      </c>
      <c r="AU16" s="22">
        <v>138.57173620457607</v>
      </c>
      <c r="AV16" s="23">
        <v>6.4959561318477424E-2</v>
      </c>
    </row>
    <row r="17" spans="1:48" ht="12" customHeight="1" x14ac:dyDescent="0.35">
      <c r="A17" s="1"/>
      <c r="B17" s="30" t="s">
        <v>80</v>
      </c>
      <c r="C17" s="31" t="s">
        <v>81</v>
      </c>
      <c r="D17" s="32" t="s">
        <v>50</v>
      </c>
      <c r="E17" s="33"/>
      <c r="F17" s="34"/>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21" t="s">
        <v>82</v>
      </c>
      <c r="AQ17" s="22">
        <v>9.6999999999999993</v>
      </c>
      <c r="AR17" s="22">
        <v>0</v>
      </c>
      <c r="AS17" s="22">
        <v>4.7376567259332756</v>
      </c>
      <c r="AT17" s="22">
        <v>0</v>
      </c>
      <c r="AU17" s="22">
        <v>14.437656725933275</v>
      </c>
      <c r="AV17" s="23">
        <v>6.768074594943406E-3</v>
      </c>
    </row>
    <row r="18" spans="1:48" ht="12" customHeight="1" x14ac:dyDescent="0.35">
      <c r="A18" s="1"/>
      <c r="B18" s="30" t="s">
        <v>83</v>
      </c>
      <c r="C18" s="31" t="s">
        <v>84</v>
      </c>
      <c r="D18" s="32">
        <v>105000</v>
      </c>
      <c r="E18" s="33"/>
      <c r="F18" s="34"/>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21" t="s">
        <v>85</v>
      </c>
      <c r="AQ18" s="22">
        <v>26.6</v>
      </c>
      <c r="AR18" s="22">
        <v>0</v>
      </c>
      <c r="AS18" s="22">
        <v>12.991924629878881</v>
      </c>
      <c r="AT18" s="22">
        <v>0</v>
      </c>
      <c r="AU18" s="22">
        <v>39.591924629878882</v>
      </c>
      <c r="AV18" s="23">
        <v>1.8559874662422125E-2</v>
      </c>
    </row>
    <row r="19" spans="1:48" ht="12" customHeight="1" x14ac:dyDescent="0.35">
      <c r="A19" s="1"/>
      <c r="B19" s="24">
        <v>3</v>
      </c>
      <c r="C19" s="25" t="s">
        <v>86</v>
      </c>
      <c r="D19" s="26">
        <f>SUM(D20:D23)</f>
        <v>45000</v>
      </c>
      <c r="E19" s="27"/>
      <c r="F19" s="28"/>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21" t="s">
        <v>87</v>
      </c>
      <c r="AQ19" s="22">
        <v>13.6</v>
      </c>
      <c r="AR19" s="22">
        <v>0</v>
      </c>
      <c r="AS19" s="22">
        <v>6.6424877806899536</v>
      </c>
      <c r="AT19" s="22">
        <v>0</v>
      </c>
      <c r="AU19" s="22">
        <v>20.242487780689952</v>
      </c>
      <c r="AV19" s="23">
        <v>9.4892592259000329E-3</v>
      </c>
    </row>
    <row r="20" spans="1:48" ht="12" customHeight="1" x14ac:dyDescent="0.35">
      <c r="A20" s="1"/>
      <c r="B20" s="30" t="s">
        <v>88</v>
      </c>
      <c r="C20" s="31" t="s">
        <v>89</v>
      </c>
      <c r="D20" s="32">
        <v>42042.78</v>
      </c>
      <c r="E20" s="33"/>
      <c r="F20" s="34"/>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39" t="s">
        <v>35</v>
      </c>
      <c r="AQ20" s="40">
        <v>11.400000000000091</v>
      </c>
      <c r="AR20" s="40">
        <v>0</v>
      </c>
      <c r="AS20" s="40">
        <v>5.5679676985195643</v>
      </c>
      <c r="AT20" s="40">
        <v>0</v>
      </c>
      <c r="AU20" s="40">
        <v>16.967967698519654</v>
      </c>
      <c r="AV20" s="41">
        <v>7.9542319981809727E-3</v>
      </c>
    </row>
    <row r="21" spans="1:48" ht="12" customHeight="1" x14ac:dyDescent="0.35">
      <c r="A21" s="1"/>
      <c r="B21" s="30" t="s">
        <v>90</v>
      </c>
      <c r="C21" s="31" t="s">
        <v>91</v>
      </c>
      <c r="D21" s="32" t="s">
        <v>50</v>
      </c>
      <c r="E21" s="33"/>
      <c r="F21" s="34"/>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39" t="s">
        <v>92</v>
      </c>
      <c r="AQ21" s="40">
        <v>1424.8999999999999</v>
      </c>
      <c r="AR21" s="40">
        <v>0</v>
      </c>
      <c r="AS21" s="40">
        <v>689.50000000000057</v>
      </c>
      <c r="AT21" s="40">
        <v>18.800000000000004</v>
      </c>
      <c r="AU21" s="40">
        <v>2133.2000000000003</v>
      </c>
      <c r="AV21" s="41">
        <v>1</v>
      </c>
    </row>
    <row r="22" spans="1:48" ht="12" customHeight="1" x14ac:dyDescent="0.35">
      <c r="A22" s="1"/>
      <c r="B22" s="30" t="s">
        <v>93</v>
      </c>
      <c r="C22" s="31" t="s">
        <v>94</v>
      </c>
      <c r="D22" s="32">
        <v>2957.22</v>
      </c>
      <c r="E22" s="33"/>
      <c r="F22" s="34"/>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39" t="s">
        <v>95</v>
      </c>
      <c r="AQ22" s="40">
        <v>0</v>
      </c>
      <c r="AR22" s="40">
        <v>0</v>
      </c>
      <c r="AS22" s="40">
        <v>0</v>
      </c>
      <c r="AT22" s="40">
        <v>0</v>
      </c>
      <c r="AU22" s="40">
        <v>0</v>
      </c>
      <c r="AV22" s="41">
        <v>0</v>
      </c>
    </row>
    <row r="23" spans="1:48" ht="12" customHeight="1" x14ac:dyDescent="0.35">
      <c r="A23" s="1"/>
      <c r="B23" s="30" t="s">
        <v>96</v>
      </c>
      <c r="C23" s="31"/>
      <c r="D23" s="32" t="s">
        <v>50</v>
      </c>
      <c r="E23" s="33"/>
      <c r="F23" s="34"/>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1:48" ht="12" customHeight="1" x14ac:dyDescent="0.35">
      <c r="A24" s="1"/>
      <c r="B24" s="24">
        <v>4</v>
      </c>
      <c r="C24" s="42" t="s">
        <v>97</v>
      </c>
      <c r="D24" s="26">
        <f>SUM(D25)</f>
        <v>132953.69</v>
      </c>
      <c r="E24" s="27"/>
      <c r="F24" s="28"/>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1:48" ht="12" customHeight="1" x14ac:dyDescent="0.35">
      <c r="A25" s="1"/>
      <c r="B25" s="30" t="s">
        <v>98</v>
      </c>
      <c r="C25" s="31" t="s">
        <v>99</v>
      </c>
      <c r="D25" s="32">
        <v>132953.69</v>
      </c>
      <c r="E25" s="33"/>
      <c r="F25" s="34"/>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43"/>
      <c r="AQ25" s="43"/>
      <c r="AR25" s="43"/>
      <c r="AS25" s="43"/>
      <c r="AT25" s="43"/>
      <c r="AU25" s="43"/>
      <c r="AV25" s="43"/>
    </row>
    <row r="26" spans="1:48" ht="12" customHeight="1" x14ac:dyDescent="0.35">
      <c r="A26" s="1"/>
      <c r="B26" s="266" t="s">
        <v>100</v>
      </c>
      <c r="C26" s="267"/>
      <c r="D26" s="18">
        <f>SUM(D27+D30)</f>
        <v>4922852.18</v>
      </c>
      <c r="E26" s="19"/>
      <c r="F26" s="20"/>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row>
    <row r="27" spans="1:48" ht="12" customHeight="1" x14ac:dyDescent="0.35">
      <c r="A27" s="1"/>
      <c r="B27" s="24">
        <v>5</v>
      </c>
      <c r="C27" s="25" t="s">
        <v>101</v>
      </c>
      <c r="D27" s="26">
        <f>SUM(D28:D29)</f>
        <v>435600</v>
      </c>
      <c r="E27" s="27"/>
      <c r="F27" s="28"/>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1:48" ht="12" customHeight="1" x14ac:dyDescent="0.35">
      <c r="A28" s="1"/>
      <c r="B28" s="30" t="s">
        <v>102</v>
      </c>
      <c r="C28" s="31" t="s">
        <v>103</v>
      </c>
      <c r="D28" s="32">
        <v>431250</v>
      </c>
      <c r="E28" s="33"/>
      <c r="F28" s="34"/>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1:48" ht="12" customHeight="1" x14ac:dyDescent="0.35">
      <c r="A29" s="1"/>
      <c r="B29" s="30" t="s">
        <v>104</v>
      </c>
      <c r="C29" s="31" t="s">
        <v>105</v>
      </c>
      <c r="D29" s="32">
        <v>4350</v>
      </c>
      <c r="E29" s="33"/>
      <c r="F29" s="34"/>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row>
    <row r="30" spans="1:48" ht="12" customHeight="1" x14ac:dyDescent="0.35">
      <c r="A30" s="1"/>
      <c r="B30" s="24">
        <v>6</v>
      </c>
      <c r="C30" s="25" t="s">
        <v>106</v>
      </c>
      <c r="D30" s="26">
        <f>SUM(D31+D40+D45+D50+D58+D67+D77)</f>
        <v>4487252.18</v>
      </c>
      <c r="E30" s="27"/>
      <c r="F30" s="28"/>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row>
    <row r="31" spans="1:48" s="46" customFormat="1" ht="12" customHeight="1" x14ac:dyDescent="0.35">
      <c r="A31" s="43"/>
      <c r="B31" s="44" t="s">
        <v>107</v>
      </c>
      <c r="C31" s="45" t="s">
        <v>108</v>
      </c>
      <c r="D31" s="26">
        <f>SUM(D32:D39)</f>
        <v>560952.72</v>
      </c>
      <c r="E31" s="27"/>
      <c r="F31" s="28"/>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1"/>
      <c r="AQ31" s="1"/>
      <c r="AR31" s="1"/>
      <c r="AS31" s="1"/>
      <c r="AT31" s="1"/>
      <c r="AU31" s="1"/>
      <c r="AV31" s="1"/>
    </row>
    <row r="32" spans="1:48" ht="12" customHeight="1" x14ac:dyDescent="0.35">
      <c r="A32" s="1"/>
      <c r="B32" s="30" t="s">
        <v>109</v>
      </c>
      <c r="C32" s="47" t="s">
        <v>110</v>
      </c>
      <c r="D32" s="32">
        <v>79760</v>
      </c>
      <c r="E32" s="33"/>
      <c r="F32" s="34"/>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row>
    <row r="33" spans="1:48" ht="12" customHeight="1" x14ac:dyDescent="0.35">
      <c r="A33" s="1"/>
      <c r="B33" s="30" t="s">
        <v>111</v>
      </c>
      <c r="C33" s="31" t="s">
        <v>112</v>
      </c>
      <c r="D33" s="32">
        <v>32243</v>
      </c>
      <c r="E33" s="33"/>
      <c r="F33" s="34"/>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row>
    <row r="34" spans="1:48" ht="12" customHeight="1" x14ac:dyDescent="0.35">
      <c r="A34" s="1"/>
      <c r="B34" s="30" t="s">
        <v>113</v>
      </c>
      <c r="C34" s="31" t="s">
        <v>114</v>
      </c>
      <c r="D34" s="32">
        <v>10221</v>
      </c>
      <c r="E34" s="33"/>
      <c r="F34" s="34"/>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row>
    <row r="35" spans="1:48" ht="12" customHeight="1" x14ac:dyDescent="0.35">
      <c r="A35" s="1"/>
      <c r="B35" s="30" t="s">
        <v>115</v>
      </c>
      <c r="C35" s="47" t="s">
        <v>116</v>
      </c>
      <c r="D35" s="32">
        <v>199439.97</v>
      </c>
      <c r="E35" s="33"/>
      <c r="F35" s="34"/>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48" ht="12" customHeight="1" x14ac:dyDescent="0.35">
      <c r="A36" s="1"/>
      <c r="B36" s="30" t="s">
        <v>117</v>
      </c>
      <c r="C36" s="47" t="s">
        <v>118</v>
      </c>
      <c r="D36" s="32">
        <v>13784.75</v>
      </c>
      <c r="E36" s="33"/>
      <c r="F36" s="34"/>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row>
    <row r="37" spans="1:48" ht="12" customHeight="1" x14ac:dyDescent="0.35">
      <c r="A37" s="1"/>
      <c r="B37" s="30" t="s">
        <v>119</v>
      </c>
      <c r="C37" s="47" t="s">
        <v>120</v>
      </c>
      <c r="D37" s="32">
        <v>168284</v>
      </c>
      <c r="E37" s="33"/>
      <c r="F37" s="34"/>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row>
    <row r="38" spans="1:48" ht="12" customHeight="1" x14ac:dyDescent="0.35">
      <c r="A38" s="1"/>
      <c r="B38" s="30" t="s">
        <v>121</v>
      </c>
      <c r="C38" s="48" t="s">
        <v>122</v>
      </c>
      <c r="D38" s="32">
        <v>57220</v>
      </c>
      <c r="E38" s="33"/>
      <c r="F38" s="34"/>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row>
    <row r="39" spans="1:48" ht="12" customHeight="1" x14ac:dyDescent="0.35">
      <c r="A39" s="1"/>
      <c r="B39" s="30" t="s">
        <v>123</v>
      </c>
      <c r="C39" s="48"/>
      <c r="D39" s="32" t="s">
        <v>50</v>
      </c>
      <c r="E39" s="33"/>
      <c r="F39" s="34"/>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row>
    <row r="40" spans="1:48" s="46" customFormat="1" ht="12" customHeight="1" x14ac:dyDescent="0.35">
      <c r="A40" s="43"/>
      <c r="B40" s="44" t="s">
        <v>124</v>
      </c>
      <c r="C40" s="25" t="s">
        <v>125</v>
      </c>
      <c r="D40" s="26">
        <f>SUM(D41:D44)</f>
        <v>96050.53</v>
      </c>
      <c r="E40" s="27"/>
      <c r="F40" s="28"/>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1"/>
      <c r="AQ40" s="1"/>
      <c r="AR40" s="1"/>
      <c r="AS40" s="1"/>
      <c r="AT40" s="1"/>
      <c r="AU40" s="1"/>
      <c r="AV40" s="1"/>
    </row>
    <row r="41" spans="1:48" ht="12" customHeight="1" x14ac:dyDescent="0.35">
      <c r="A41" s="1"/>
      <c r="B41" s="30" t="s">
        <v>126</v>
      </c>
      <c r="C41" s="47" t="s">
        <v>127</v>
      </c>
      <c r="D41" s="32">
        <v>27675.02</v>
      </c>
      <c r="E41" s="33"/>
      <c r="F41" s="34"/>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row>
    <row r="42" spans="1:48" ht="12" customHeight="1" x14ac:dyDescent="0.35">
      <c r="A42" s="1"/>
      <c r="B42" s="30" t="s">
        <v>128</v>
      </c>
      <c r="C42" s="47" t="s">
        <v>129</v>
      </c>
      <c r="D42" s="32">
        <v>60975.51</v>
      </c>
      <c r="E42" s="33"/>
      <c r="F42" s="34"/>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1:48" ht="12" customHeight="1" x14ac:dyDescent="0.35">
      <c r="A43" s="1"/>
      <c r="B43" s="30" t="s">
        <v>130</v>
      </c>
      <c r="C43" s="48" t="s">
        <v>131</v>
      </c>
      <c r="D43" s="32">
        <v>7400</v>
      </c>
      <c r="E43" s="33"/>
      <c r="F43" s="34"/>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1:48" ht="12" customHeight="1" x14ac:dyDescent="0.35">
      <c r="A44" s="1"/>
      <c r="B44" s="30" t="s">
        <v>132</v>
      </c>
      <c r="C44" s="48"/>
      <c r="D44" s="32" t="s">
        <v>50</v>
      </c>
      <c r="E44" s="33"/>
      <c r="F44" s="34"/>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8" ht="12" customHeight="1" x14ac:dyDescent="0.35">
      <c r="A45" s="1"/>
      <c r="B45" s="24" t="s">
        <v>133</v>
      </c>
      <c r="C45" s="49" t="s">
        <v>134</v>
      </c>
      <c r="D45" s="26">
        <f>SUM(D46:D49)</f>
        <v>455160.31999999995</v>
      </c>
      <c r="E45" s="27"/>
      <c r="F45" s="28"/>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row>
    <row r="46" spans="1:48" ht="12" customHeight="1" x14ac:dyDescent="0.35">
      <c r="A46" s="1"/>
      <c r="B46" s="30" t="s">
        <v>135</v>
      </c>
      <c r="C46" s="47" t="s">
        <v>136</v>
      </c>
      <c r="D46" s="32">
        <v>310131.65999999997</v>
      </c>
      <c r="E46" s="33"/>
      <c r="F46" s="34"/>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row>
    <row r="47" spans="1:48" ht="12" customHeight="1" x14ac:dyDescent="0.35">
      <c r="A47" s="1"/>
      <c r="B47" s="30" t="s">
        <v>137</v>
      </c>
      <c r="C47" s="47" t="s">
        <v>138</v>
      </c>
      <c r="D47" s="32">
        <v>140904.69</v>
      </c>
      <c r="E47" s="33"/>
      <c r="F47" s="34"/>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1:48" ht="12" customHeight="1" x14ac:dyDescent="0.35">
      <c r="A48" s="1"/>
      <c r="B48" s="30" t="s">
        <v>139</v>
      </c>
      <c r="C48" s="47" t="s">
        <v>140</v>
      </c>
      <c r="D48" s="32">
        <v>4123.97</v>
      </c>
      <c r="E48" s="33"/>
      <c r="F48" s="34"/>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row r="49" spans="1:48" ht="12" customHeight="1" x14ac:dyDescent="0.35">
      <c r="A49" s="1"/>
      <c r="B49" s="30" t="s">
        <v>141</v>
      </c>
      <c r="C49" s="47"/>
      <c r="D49" s="32" t="s">
        <v>50</v>
      </c>
      <c r="E49" s="33"/>
      <c r="F49" s="34"/>
      <c r="G49" s="1"/>
      <c r="H49" s="1"/>
      <c r="I49" s="1"/>
      <c r="J49" s="1"/>
      <c r="K49" s="1"/>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50"/>
      <c r="AL49" s="230"/>
      <c r="AM49" s="1"/>
      <c r="AN49" s="1"/>
      <c r="AO49" s="1"/>
      <c r="AP49" s="1"/>
      <c r="AQ49" s="1"/>
      <c r="AR49" s="1"/>
      <c r="AS49" s="1"/>
      <c r="AT49" s="1"/>
      <c r="AU49" s="1"/>
      <c r="AV49" s="1"/>
    </row>
    <row r="50" spans="1:48" ht="12" customHeight="1" x14ac:dyDescent="0.35">
      <c r="A50" s="1"/>
      <c r="B50" s="24" t="s">
        <v>142</v>
      </c>
      <c r="C50" s="49" t="s">
        <v>143</v>
      </c>
      <c r="D50" s="26">
        <f>SUM(D51:D57)</f>
        <v>380807.31000000006</v>
      </c>
      <c r="E50" s="27"/>
      <c r="F50" s="28"/>
      <c r="G50" s="50"/>
      <c r="H50" s="1"/>
      <c r="I50" s="1"/>
      <c r="J50" s="1"/>
      <c r="K50" s="1"/>
      <c r="L50" s="1"/>
      <c r="M50" s="1"/>
      <c r="N50" s="1"/>
      <c r="O50" s="1"/>
      <c r="P50" s="200"/>
      <c r="Q50" s="200"/>
      <c r="R50" s="200"/>
      <c r="S50" s="200"/>
      <c r="T50" s="200"/>
      <c r="U50" s="200"/>
      <c r="V50" s="200"/>
      <c r="W50" s="200"/>
      <c r="X50" s="200"/>
      <c r="Y50" s="200"/>
      <c r="Z50" s="200"/>
      <c r="AA50" s="200"/>
      <c r="AB50" s="200"/>
      <c r="AC50" s="200"/>
      <c r="AD50" s="200"/>
      <c r="AE50" s="200"/>
      <c r="AF50" s="200"/>
      <c r="AG50" s="200"/>
      <c r="AH50" s="200"/>
      <c r="AI50" s="200"/>
      <c r="AJ50" s="200"/>
      <c r="AK50" s="50"/>
      <c r="AL50" s="230"/>
      <c r="AM50" s="1"/>
      <c r="AN50" s="1"/>
      <c r="AO50" s="1"/>
      <c r="AP50" s="1"/>
      <c r="AQ50" s="1"/>
      <c r="AR50" s="1"/>
      <c r="AS50" s="1"/>
      <c r="AT50" s="1"/>
      <c r="AU50" s="1"/>
      <c r="AV50" s="1"/>
    </row>
    <row r="51" spans="1:48" ht="12" customHeight="1" x14ac:dyDescent="0.35">
      <c r="A51" s="1"/>
      <c r="B51" s="30" t="s">
        <v>144</v>
      </c>
      <c r="C51" s="48" t="s">
        <v>145</v>
      </c>
      <c r="D51" s="32">
        <v>4973</v>
      </c>
      <c r="E51" s="33"/>
      <c r="F51" s="34"/>
      <c r="G51" s="1"/>
      <c r="H51" s="1"/>
      <c r="I51" s="1"/>
      <c r="J51" s="1"/>
      <c r="K51" s="1"/>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50"/>
      <c r="AL51" s="230"/>
      <c r="AM51" s="1"/>
      <c r="AN51" s="1"/>
      <c r="AO51" s="1"/>
      <c r="AP51" s="1"/>
      <c r="AQ51" s="1"/>
      <c r="AR51" s="1"/>
      <c r="AS51" s="1"/>
      <c r="AT51" s="1"/>
      <c r="AU51" s="1"/>
      <c r="AV51" s="1"/>
    </row>
    <row r="52" spans="1:48" ht="12" customHeight="1" x14ac:dyDescent="0.35">
      <c r="A52" s="1"/>
      <c r="B52" s="30" t="s">
        <v>146</v>
      </c>
      <c r="C52" s="47" t="s">
        <v>147</v>
      </c>
      <c r="D52" s="32">
        <v>151718.39000000001</v>
      </c>
      <c r="E52" s="33"/>
      <c r="F52" s="34"/>
      <c r="G52" s="50"/>
      <c r="H52" s="1"/>
      <c r="I52" s="50"/>
      <c r="J52" s="1"/>
      <c r="K52" s="1"/>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1"/>
      <c r="AL52" s="230"/>
      <c r="AM52" s="1"/>
      <c r="AN52" s="1"/>
      <c r="AO52" s="1"/>
      <c r="AP52" s="1"/>
      <c r="AQ52" s="1"/>
      <c r="AR52" s="1"/>
      <c r="AS52" s="1"/>
      <c r="AT52" s="1"/>
      <c r="AU52" s="1"/>
      <c r="AV52" s="1"/>
    </row>
    <row r="53" spans="1:48" ht="12" customHeight="1" x14ac:dyDescent="0.35">
      <c r="A53" s="1"/>
      <c r="B53" s="30" t="s">
        <v>148</v>
      </c>
      <c r="C53" s="47" t="s">
        <v>149</v>
      </c>
      <c r="D53" s="32">
        <v>24601</v>
      </c>
      <c r="E53" s="33"/>
      <c r="F53" s="34"/>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50"/>
      <c r="AL53" s="230"/>
      <c r="AM53" s="1"/>
      <c r="AN53" s="1"/>
      <c r="AO53" s="1"/>
      <c r="AP53" s="1"/>
      <c r="AQ53" s="1"/>
      <c r="AR53" s="1"/>
      <c r="AS53" s="1"/>
      <c r="AT53" s="1"/>
      <c r="AU53" s="1"/>
      <c r="AV53" s="1"/>
    </row>
    <row r="54" spans="1:48" ht="12" customHeight="1" x14ac:dyDescent="0.35">
      <c r="A54" s="1"/>
      <c r="B54" s="30" t="s">
        <v>150</v>
      </c>
      <c r="C54" s="48" t="s">
        <v>151</v>
      </c>
      <c r="D54" s="32" t="s">
        <v>50</v>
      </c>
      <c r="E54" s="33"/>
      <c r="F54" s="34"/>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230"/>
      <c r="AM54" s="1"/>
      <c r="AN54" s="1"/>
      <c r="AO54" s="1"/>
      <c r="AP54" s="1"/>
      <c r="AQ54" s="1"/>
      <c r="AR54" s="1"/>
      <c r="AS54" s="1"/>
      <c r="AT54" s="1"/>
      <c r="AU54" s="1"/>
      <c r="AV54" s="1"/>
    </row>
    <row r="55" spans="1:48" ht="12" customHeight="1" x14ac:dyDescent="0.35">
      <c r="A55" s="1"/>
      <c r="B55" s="30" t="s">
        <v>152</v>
      </c>
      <c r="C55" s="48" t="s">
        <v>153</v>
      </c>
      <c r="D55" s="32">
        <v>13402.69</v>
      </c>
      <c r="E55" s="33"/>
      <c r="F55" s="34"/>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230"/>
      <c r="AM55" s="1"/>
      <c r="AN55" s="1"/>
      <c r="AO55" s="1"/>
      <c r="AP55" s="1"/>
      <c r="AQ55" s="1"/>
      <c r="AR55" s="1"/>
      <c r="AS55" s="1"/>
      <c r="AT55" s="1"/>
      <c r="AU55" s="1"/>
      <c r="AV55" s="1"/>
    </row>
    <row r="56" spans="1:48" ht="12" customHeight="1" x14ac:dyDescent="0.35">
      <c r="A56" s="1"/>
      <c r="B56" s="30" t="s">
        <v>154</v>
      </c>
      <c r="C56" s="47" t="s">
        <v>155</v>
      </c>
      <c r="D56" s="32">
        <v>186112.23</v>
      </c>
      <c r="E56" s="33"/>
      <c r="F56" s="34"/>
      <c r="G56" s="1"/>
      <c r="H56" s="1"/>
      <c r="I56" s="1"/>
      <c r="J56" s="1"/>
      <c r="K56" s="1"/>
      <c r="L56" s="200"/>
      <c r="M56" s="201"/>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50"/>
      <c r="AL56" s="230"/>
      <c r="AM56" s="1"/>
      <c r="AN56" s="1"/>
      <c r="AO56" s="1"/>
      <c r="AP56" s="1"/>
      <c r="AQ56" s="1"/>
      <c r="AR56" s="1"/>
      <c r="AS56" s="1"/>
      <c r="AT56" s="1"/>
      <c r="AU56" s="1"/>
      <c r="AV56" s="1"/>
    </row>
    <row r="57" spans="1:48" ht="12" customHeight="1" x14ac:dyDescent="0.35">
      <c r="A57" s="1"/>
      <c r="B57" s="30" t="s">
        <v>156</v>
      </c>
      <c r="C57" s="47"/>
      <c r="D57" s="32" t="s">
        <v>50</v>
      </c>
      <c r="E57" s="33"/>
      <c r="F57" s="34"/>
      <c r="G57" s="1"/>
      <c r="H57" s="1"/>
      <c r="I57" s="1"/>
      <c r="J57" s="1"/>
      <c r="K57" s="1"/>
      <c r="L57" s="200"/>
      <c r="M57" s="201"/>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50"/>
      <c r="AL57" s="230"/>
      <c r="AM57" s="1"/>
      <c r="AN57" s="1"/>
      <c r="AO57" s="1"/>
      <c r="AP57" s="1"/>
      <c r="AQ57" s="1"/>
      <c r="AR57" s="1"/>
      <c r="AS57" s="1"/>
      <c r="AT57" s="1"/>
      <c r="AU57" s="1"/>
      <c r="AV57" s="1"/>
    </row>
    <row r="58" spans="1:48" ht="12" customHeight="1" x14ac:dyDescent="0.35">
      <c r="A58" s="1"/>
      <c r="B58" s="24" t="s">
        <v>157</v>
      </c>
      <c r="C58" s="49" t="s">
        <v>158</v>
      </c>
      <c r="D58" s="26">
        <f>SUM(D59:D66)</f>
        <v>922770.6399999999</v>
      </c>
      <c r="E58" s="27"/>
      <c r="F58" s="28"/>
      <c r="G58" s="1"/>
      <c r="H58" s="1"/>
      <c r="I58" s="1"/>
      <c r="J58" s="1"/>
      <c r="K58" s="1"/>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50"/>
      <c r="AL58" s="230"/>
      <c r="AM58" s="1"/>
      <c r="AN58" s="1"/>
      <c r="AO58" s="1"/>
      <c r="AP58" s="1"/>
      <c r="AQ58" s="1"/>
      <c r="AR58" s="1"/>
      <c r="AS58" s="1"/>
      <c r="AT58" s="1"/>
      <c r="AU58" s="1"/>
      <c r="AV58" s="1"/>
    </row>
    <row r="59" spans="1:48" ht="12" customHeight="1" x14ac:dyDescent="0.35">
      <c r="A59" s="1"/>
      <c r="B59" s="30" t="s">
        <v>159</v>
      </c>
      <c r="C59" s="47" t="s">
        <v>160</v>
      </c>
      <c r="D59" s="32">
        <v>89606.080000000002</v>
      </c>
      <c r="E59" s="51" t="s">
        <v>50</v>
      </c>
      <c r="F59" s="34"/>
      <c r="G59" s="1"/>
      <c r="H59" s="1"/>
      <c r="I59" s="1"/>
      <c r="J59" s="1"/>
      <c r="K59" s="1"/>
      <c r="L59" s="1"/>
      <c r="M59" s="50"/>
      <c r="N59" s="1"/>
      <c r="O59" s="1"/>
      <c r="P59" s="1"/>
      <c r="Q59" s="1"/>
      <c r="R59" s="1"/>
      <c r="S59" s="1"/>
      <c r="T59" s="1"/>
      <c r="U59" s="1"/>
      <c r="V59" s="1"/>
      <c r="W59" s="1"/>
      <c r="X59" s="1"/>
      <c r="Y59" s="1"/>
      <c r="Z59" s="1"/>
      <c r="AA59" s="1"/>
      <c r="AB59" s="1"/>
      <c r="AC59" s="1"/>
      <c r="AD59" s="1"/>
      <c r="AE59" s="1"/>
      <c r="AF59" s="1"/>
      <c r="AG59" s="1"/>
      <c r="AH59" s="1"/>
      <c r="AI59" s="1"/>
      <c r="AJ59" s="1"/>
      <c r="AK59" s="50"/>
      <c r="AL59" s="230"/>
      <c r="AM59" s="1"/>
      <c r="AN59" s="1"/>
      <c r="AO59" s="1"/>
      <c r="AP59" s="1"/>
      <c r="AQ59" s="1"/>
      <c r="AR59" s="1"/>
      <c r="AS59" s="1"/>
      <c r="AT59" s="1"/>
      <c r="AU59" s="1"/>
      <c r="AV59" s="1"/>
    </row>
    <row r="60" spans="1:48" ht="12" customHeight="1" x14ac:dyDescent="0.35">
      <c r="A60" s="1"/>
      <c r="B60" s="30" t="s">
        <v>161</v>
      </c>
      <c r="C60" s="47" t="s">
        <v>162</v>
      </c>
      <c r="D60" s="32">
        <v>186845</v>
      </c>
      <c r="E60" s="51" t="s">
        <v>50</v>
      </c>
      <c r="F60" s="34"/>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ht="12" customHeight="1" x14ac:dyDescent="0.35">
      <c r="A61" s="1"/>
      <c r="B61" s="30" t="s">
        <v>163</v>
      </c>
      <c r="C61" s="47" t="s">
        <v>164</v>
      </c>
      <c r="D61" s="32">
        <v>229075.59</v>
      </c>
      <c r="E61" s="51" t="s">
        <v>50</v>
      </c>
      <c r="F61" s="34"/>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ht="12" customHeight="1" x14ac:dyDescent="0.35">
      <c r="A62" s="1"/>
      <c r="B62" s="30" t="s">
        <v>165</v>
      </c>
      <c r="C62" s="47" t="s">
        <v>166</v>
      </c>
      <c r="D62" s="32">
        <v>91140.06</v>
      </c>
      <c r="E62" s="51" t="s">
        <v>50</v>
      </c>
      <c r="F62" s="34"/>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ht="12" customHeight="1" x14ac:dyDescent="0.35">
      <c r="A63" s="1"/>
      <c r="B63" s="30" t="s">
        <v>167</v>
      </c>
      <c r="C63" s="47" t="s">
        <v>168</v>
      </c>
      <c r="D63" s="32">
        <v>4068.09</v>
      </c>
      <c r="E63" s="51"/>
      <c r="F63" s="34"/>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ht="12" customHeight="1" x14ac:dyDescent="0.35">
      <c r="A64" s="1"/>
      <c r="B64" s="30" t="s">
        <v>169</v>
      </c>
      <c r="C64" s="47" t="s">
        <v>170</v>
      </c>
      <c r="D64" s="32">
        <v>258453.22</v>
      </c>
      <c r="E64" s="51" t="s">
        <v>50</v>
      </c>
      <c r="F64" s="34"/>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ht="12" customHeight="1" x14ac:dyDescent="0.35">
      <c r="A65" s="1"/>
      <c r="B65" s="30" t="s">
        <v>171</v>
      </c>
      <c r="C65" s="48" t="s">
        <v>172</v>
      </c>
      <c r="D65" s="32">
        <v>36540</v>
      </c>
      <c r="E65" s="51" t="s">
        <v>50</v>
      </c>
      <c r="F65" s="34"/>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ht="12" customHeight="1" x14ac:dyDescent="0.35">
      <c r="A66" s="1"/>
      <c r="B66" s="30" t="s">
        <v>173</v>
      </c>
      <c r="C66" s="48"/>
      <c r="D66" s="32">
        <v>27042.6</v>
      </c>
      <c r="E66" s="51"/>
      <c r="F66" s="34"/>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1:48" ht="12" customHeight="1" x14ac:dyDescent="0.35">
      <c r="A67" s="1"/>
      <c r="B67" s="24" t="s">
        <v>174</v>
      </c>
      <c r="C67" s="52" t="s">
        <v>175</v>
      </c>
      <c r="D67" s="26">
        <f>SUM(D68:D76)</f>
        <v>1753748.6600000001</v>
      </c>
      <c r="E67" s="27"/>
      <c r="F67" s="28"/>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1:48" ht="12" customHeight="1" x14ac:dyDescent="0.35">
      <c r="A68" s="1"/>
      <c r="B68" s="30" t="s">
        <v>176</v>
      </c>
      <c r="C68" s="48" t="s">
        <v>177</v>
      </c>
      <c r="D68" s="32">
        <v>41525</v>
      </c>
      <c r="E68" s="33"/>
      <c r="F68" s="34"/>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ht="12" customHeight="1" x14ac:dyDescent="0.35">
      <c r="A69" s="1"/>
      <c r="B69" s="30" t="s">
        <v>178</v>
      </c>
      <c r="C69" s="48" t="s">
        <v>179</v>
      </c>
      <c r="D69" s="32" t="s">
        <v>50</v>
      </c>
      <c r="E69" s="33"/>
      <c r="F69" s="34"/>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ht="12" customHeight="1" x14ac:dyDescent="0.35">
      <c r="A70" s="1"/>
      <c r="B70" s="30" t="s">
        <v>180</v>
      </c>
      <c r="C70" s="48" t="s">
        <v>181</v>
      </c>
      <c r="D70" s="32">
        <v>18140</v>
      </c>
      <c r="E70" s="33"/>
      <c r="F70" s="34"/>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ht="12" customHeight="1" x14ac:dyDescent="0.35">
      <c r="A71" s="1"/>
      <c r="B71" s="30" t="s">
        <v>182</v>
      </c>
      <c r="C71" s="53" t="s">
        <v>183</v>
      </c>
      <c r="D71" s="32">
        <v>118027.66</v>
      </c>
      <c r="E71" s="51"/>
      <c r="F71" s="34"/>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ht="12" customHeight="1" x14ac:dyDescent="0.35">
      <c r="A72" s="1"/>
      <c r="B72" s="30" t="s">
        <v>184</v>
      </c>
      <c r="C72" s="53" t="s">
        <v>185</v>
      </c>
      <c r="D72" s="32">
        <v>662133</v>
      </c>
      <c r="E72" s="51" t="s">
        <v>50</v>
      </c>
      <c r="F72" s="34"/>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ht="12" customHeight="1" x14ac:dyDescent="0.35">
      <c r="A73" s="1"/>
      <c r="B73" s="30" t="s">
        <v>186</v>
      </c>
      <c r="C73" s="53" t="s">
        <v>187</v>
      </c>
      <c r="D73" s="32">
        <v>1650</v>
      </c>
      <c r="E73" s="51"/>
      <c r="F73" s="34"/>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ht="12" customHeight="1" x14ac:dyDescent="0.35">
      <c r="A74" s="1"/>
      <c r="B74" s="30" t="s">
        <v>188</v>
      </c>
      <c r="C74" s="53" t="s">
        <v>189</v>
      </c>
      <c r="D74" s="32">
        <v>479793</v>
      </c>
      <c r="E74" s="51" t="s">
        <v>50</v>
      </c>
      <c r="F74" s="34"/>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48" ht="12" customHeight="1" x14ac:dyDescent="0.35">
      <c r="A75" s="1"/>
      <c r="B75" s="30" t="s">
        <v>190</v>
      </c>
      <c r="C75" s="53" t="s">
        <v>191</v>
      </c>
      <c r="D75" s="32">
        <v>432480</v>
      </c>
      <c r="E75" s="51" t="s">
        <v>50</v>
      </c>
      <c r="F75" s="34"/>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48" ht="12" customHeight="1" x14ac:dyDescent="0.35">
      <c r="A76" s="1"/>
      <c r="B76" s="30" t="s">
        <v>192</v>
      </c>
      <c r="C76" s="53"/>
      <c r="D76" s="32" t="s">
        <v>50</v>
      </c>
      <c r="E76" s="33"/>
      <c r="F76" s="34"/>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48" ht="12" customHeight="1" x14ac:dyDescent="0.35">
      <c r="A77" s="1"/>
      <c r="B77" s="54" t="s">
        <v>193</v>
      </c>
      <c r="C77" s="55" t="s">
        <v>194</v>
      </c>
      <c r="D77" s="56">
        <v>317762</v>
      </c>
      <c r="E77" s="57"/>
      <c r="F77" s="5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1:48" ht="12" customHeight="1" x14ac:dyDescent="0.35">
      <c r="A78" s="1"/>
      <c r="B78" s="266" t="s">
        <v>195</v>
      </c>
      <c r="C78" s="267"/>
      <c r="D78" s="18">
        <f>SUM(D79)</f>
        <v>607418.46016000002</v>
      </c>
      <c r="E78" s="19"/>
      <c r="F78" s="20"/>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1:48" ht="12" customHeight="1" x14ac:dyDescent="0.35">
      <c r="A79" s="1"/>
      <c r="B79" s="24">
        <v>7</v>
      </c>
      <c r="C79" s="25" t="s">
        <v>196</v>
      </c>
      <c r="D79" s="26">
        <f>SUM(D80:D83)</f>
        <v>607418.46016000002</v>
      </c>
      <c r="E79" s="27"/>
      <c r="F79" s="28"/>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1:48" ht="12" customHeight="1" x14ac:dyDescent="0.35">
      <c r="A80" s="1"/>
      <c r="B80" s="30" t="s">
        <v>197</v>
      </c>
      <c r="C80" s="31" t="s">
        <v>198</v>
      </c>
      <c r="D80" s="32">
        <f>SUM('Lisa 6.1. Lisa 2 Sisustus'!F7:F103)</f>
        <v>557418.46016000002</v>
      </c>
      <c r="E80" s="33"/>
      <c r="F80" s="59" t="s">
        <v>50</v>
      </c>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1:48" ht="12" customHeight="1" x14ac:dyDescent="0.35">
      <c r="A81" s="1"/>
      <c r="B81" s="30" t="s">
        <v>199</v>
      </c>
      <c r="C81" s="31" t="s">
        <v>200</v>
      </c>
      <c r="D81" s="32">
        <v>0</v>
      </c>
      <c r="E81" s="33"/>
      <c r="F81" s="34"/>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1:48" ht="12" customHeight="1" x14ac:dyDescent="0.35">
      <c r="A82" s="1"/>
      <c r="B82" s="30" t="s">
        <v>201</v>
      </c>
      <c r="C82" s="31" t="s">
        <v>202</v>
      </c>
      <c r="D82" s="32">
        <v>50000</v>
      </c>
      <c r="E82" s="33"/>
      <c r="F82" s="34"/>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1:48" ht="12" customHeight="1" x14ac:dyDescent="0.35">
      <c r="A83" s="1"/>
      <c r="B83" s="30" t="s">
        <v>203</v>
      </c>
      <c r="C83" s="31"/>
      <c r="D83" s="32" t="s">
        <v>50</v>
      </c>
      <c r="E83" s="33"/>
      <c r="F83" s="34"/>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1:48" ht="12" customHeight="1" x14ac:dyDescent="0.35">
      <c r="A84" s="1"/>
      <c r="B84" s="266" t="s">
        <v>204</v>
      </c>
      <c r="C84" s="267"/>
      <c r="D84" s="18">
        <f>SUM(D85:D85)</f>
        <v>789832.21</v>
      </c>
      <c r="E84" s="19"/>
      <c r="F84" s="20"/>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1:48" ht="12" customHeight="1" x14ac:dyDescent="0.35">
      <c r="A85" s="1"/>
      <c r="B85" s="24">
        <v>8</v>
      </c>
      <c r="C85" s="25" t="s">
        <v>205</v>
      </c>
      <c r="D85" s="26">
        <f>SUM(D86:D89)</f>
        <v>789832.21</v>
      </c>
      <c r="E85" s="27"/>
      <c r="F85" s="28"/>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1:48" ht="12" customHeight="1" x14ac:dyDescent="0.35">
      <c r="A86" s="1"/>
      <c r="B86" s="30" t="s">
        <v>206</v>
      </c>
      <c r="C86" s="31" t="s">
        <v>207</v>
      </c>
      <c r="D86" s="32">
        <v>34500</v>
      </c>
      <c r="E86" s="33"/>
      <c r="F86" s="34"/>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1:48" ht="12" customHeight="1" x14ac:dyDescent="0.35">
      <c r="A87" s="1"/>
      <c r="B87" s="30" t="s">
        <v>208</v>
      </c>
      <c r="C87" s="31" t="s">
        <v>209</v>
      </c>
      <c r="D87" s="32">
        <v>463449.54</v>
      </c>
      <c r="E87" s="33"/>
      <c r="F87" s="34"/>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1:48" ht="12" customHeight="1" x14ac:dyDescent="0.35">
      <c r="A88" s="1"/>
      <c r="B88" s="30" t="s">
        <v>210</v>
      </c>
      <c r="C88" s="31" t="s">
        <v>211</v>
      </c>
      <c r="D88" s="32"/>
      <c r="E88" s="33"/>
      <c r="F88" s="34"/>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1:48" ht="12" customHeight="1" thickBot="1" x14ac:dyDescent="0.4">
      <c r="A89" s="1"/>
      <c r="B89" s="258" t="s">
        <v>212</v>
      </c>
      <c r="C89" s="259" t="s">
        <v>213</v>
      </c>
      <c r="D89" s="249">
        <v>291882.67</v>
      </c>
      <c r="E89" s="33"/>
      <c r="F89" s="34"/>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8" ht="12" customHeight="1" thickBot="1" x14ac:dyDescent="0.4">
      <c r="A90" s="1"/>
      <c r="B90" s="279" t="s">
        <v>214</v>
      </c>
      <c r="C90" s="280"/>
      <c r="D90" s="260">
        <f>SUM(D7+D26+D78+D84)-D80</f>
        <v>6139418.0800000001</v>
      </c>
      <c r="E90" s="19">
        <f>SUMIF(E7:E89,"x",$D$7:$D$89)</f>
        <v>2466065.9500000002</v>
      </c>
      <c r="F90" s="60">
        <f>SUMIF(F7:F89,"x",$D$7:$D$89)</f>
        <v>557418.46016000002</v>
      </c>
      <c r="G90" s="1"/>
      <c r="H90" s="1"/>
      <c r="I90" s="50"/>
      <c r="J90" s="50"/>
      <c r="K90" s="68"/>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8" ht="12" customHeight="1" thickBot="1" x14ac:dyDescent="0.4">
      <c r="A91" s="1"/>
      <c r="B91" s="281"/>
      <c r="C91" s="282"/>
      <c r="D91" s="283"/>
      <c r="E91" s="1"/>
      <c r="F91" s="50"/>
      <c r="G91" s="1"/>
      <c r="H91" s="1"/>
      <c r="I91" s="1"/>
      <c r="J91" s="50"/>
      <c r="K91" s="68"/>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1:48" ht="12" customHeight="1" x14ac:dyDescent="0.35">
      <c r="A92" s="1"/>
      <c r="B92" s="261">
        <v>9</v>
      </c>
      <c r="C92" s="262" t="s">
        <v>215</v>
      </c>
      <c r="D92" s="263">
        <f>D90*2.5%</f>
        <v>153485.45200000002</v>
      </c>
      <c r="E92" s="1"/>
      <c r="F92" s="1"/>
      <c r="G92" s="1"/>
      <c r="H92" s="1"/>
      <c r="I92" s="50"/>
      <c r="J92" s="50"/>
      <c r="K92" s="68"/>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1:48" ht="12" customHeight="1" thickBot="1" x14ac:dyDescent="0.4">
      <c r="A93" s="1"/>
      <c r="B93" s="264">
        <v>10</v>
      </c>
      <c r="C93" s="265" t="s">
        <v>216</v>
      </c>
      <c r="D93" s="250">
        <v>473241.10250151623</v>
      </c>
      <c r="E93" s="1"/>
      <c r="F93" s="1"/>
      <c r="G93" s="1"/>
      <c r="H93" s="1"/>
      <c r="I93" s="1"/>
      <c r="J93" s="50"/>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ht="12" customHeight="1" thickBot="1" x14ac:dyDescent="0.4">
      <c r="A94" s="1"/>
      <c r="B94" s="277" t="s">
        <v>217</v>
      </c>
      <c r="C94" s="278"/>
      <c r="D94" s="62">
        <f>SUM(D90,D92,D93)</f>
        <v>6766144.6345015159</v>
      </c>
      <c r="E94" s="50"/>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ht="12" customHeight="1" thickBot="1" x14ac:dyDescent="0.4">
      <c r="A95" s="1"/>
      <c r="B95" s="284"/>
      <c r="C95" s="285"/>
      <c r="D95" s="286"/>
      <c r="E95" s="50"/>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1:48" ht="12" customHeight="1" thickBot="1" x14ac:dyDescent="0.4">
      <c r="A96" s="1"/>
      <c r="B96" s="63">
        <v>11</v>
      </c>
      <c r="C96" s="64" t="s">
        <v>66</v>
      </c>
      <c r="D96" s="65">
        <v>400000</v>
      </c>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1:48" ht="12" customHeight="1" thickBot="1" x14ac:dyDescent="0.4">
      <c r="A97" s="1"/>
      <c r="B97" s="277" t="s">
        <v>218</v>
      </c>
      <c r="C97" s="278"/>
      <c r="D97" s="62">
        <f>D94-D96</f>
        <v>6366144.6345015159</v>
      </c>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1:48" ht="12" customHeight="1" thickBot="1" x14ac:dyDescent="0.4">
      <c r="A98" s="1"/>
      <c r="B98" s="274"/>
      <c r="C98" s="275"/>
      <c r="D98" s="276"/>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1:48" ht="12" customHeight="1" thickBot="1" x14ac:dyDescent="0.4">
      <c r="A99" s="1"/>
      <c r="B99" s="66">
        <v>12</v>
      </c>
      <c r="C99" s="61" t="s">
        <v>219</v>
      </c>
      <c r="D99" s="67">
        <f>D97*22%</f>
        <v>1400551.8195903336</v>
      </c>
      <c r="E99" s="1"/>
      <c r="F99" s="68"/>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1:48" ht="12" customHeight="1" thickBot="1" x14ac:dyDescent="0.4">
      <c r="A100" s="1"/>
      <c r="B100" s="277" t="s">
        <v>220</v>
      </c>
      <c r="C100" s="278"/>
      <c r="D100" s="62">
        <f>SUM(D97+D99)</f>
        <v>7766696.4540918497</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8" x14ac:dyDescent="0.35">
      <c r="B101" s="69"/>
      <c r="D101" s="70"/>
    </row>
    <row r="102" spans="1:48" x14ac:dyDescent="0.35">
      <c r="B102" s="69"/>
      <c r="D102" s="70"/>
    </row>
    <row r="103" spans="1:48" x14ac:dyDescent="0.35">
      <c r="B103" s="69"/>
      <c r="C103" s="71"/>
      <c r="D103" s="72"/>
    </row>
    <row r="104" spans="1:48" x14ac:dyDescent="0.35">
      <c r="B104" s="69"/>
      <c r="D104" s="72"/>
    </row>
    <row r="106" spans="1:48" x14ac:dyDescent="0.35">
      <c r="C106" s="73"/>
      <c r="D106" s="74"/>
    </row>
  </sheetData>
  <mergeCells count="14">
    <mergeCell ref="B98:D98"/>
    <mergeCell ref="B100:C100"/>
    <mergeCell ref="B84:C84"/>
    <mergeCell ref="B90:C90"/>
    <mergeCell ref="B91:D91"/>
    <mergeCell ref="B94:C94"/>
    <mergeCell ref="B95:D95"/>
    <mergeCell ref="B97:C97"/>
    <mergeCell ref="B78:C78"/>
    <mergeCell ref="B4:D4"/>
    <mergeCell ref="AP4:AV4"/>
    <mergeCell ref="I6:J7"/>
    <mergeCell ref="B7:C7"/>
    <mergeCell ref="B26:C26"/>
  </mergeCells>
  <conditionalFormatting sqref="AQ7:AV19">
    <cfRule type="expression" dxfId="9" priority="1">
      <formula>AND($BR12&lt;&gt;"",$CA12="")</formula>
    </cfRule>
    <cfRule type="expression" dxfId="8" priority="2">
      <formula>$BR12&lt;&gt;""</formula>
    </cfRule>
  </conditionalFormatting>
  <conditionalFormatting sqref="AQ20:AV22">
    <cfRule type="expression" dxfId="7" priority="3">
      <formula>AND($BR26&lt;&gt;"",$CA26="")</formula>
    </cfRule>
    <cfRule type="expression" dxfId="6" priority="4">
      <formula>$BR26&lt;&gt;""</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C1261-01B7-4A67-AEAC-735DF262CE00}">
  <sheetPr codeName="Sheet8"/>
  <dimension ref="A1:CA146"/>
  <sheetViews>
    <sheetView topLeftCell="B1" workbookViewId="0">
      <pane xSplit="2" ySplit="5" topLeftCell="D6" activePane="bottomRight" state="frozen"/>
      <selection activeCell="F113" sqref="F113"/>
      <selection pane="topRight" activeCell="F113" sqref="F113"/>
      <selection pane="bottomLeft" activeCell="F113" sqref="F113"/>
      <selection pane="bottomRight" activeCell="B1" sqref="B1"/>
    </sheetView>
  </sheetViews>
  <sheetFormatPr defaultColWidth="9.1796875" defaultRowHeight="14.5" x14ac:dyDescent="0.35"/>
  <cols>
    <col min="1" max="1" width="3" style="76" customWidth="1"/>
    <col min="2" max="2" width="9.7265625" style="76" customWidth="1"/>
    <col min="3" max="3" width="57.1796875" style="80" customWidth="1"/>
    <col min="4" max="4" width="12.54296875" style="78" customWidth="1"/>
    <col min="5" max="8" width="12.54296875" style="76" customWidth="1"/>
    <col min="9" max="9" width="2.81640625" style="76" customWidth="1"/>
    <col min="10" max="39" width="10.54296875" style="76" customWidth="1"/>
    <col min="40" max="40" width="2.81640625" style="76" customWidth="1"/>
    <col min="41" max="54" width="10.54296875" style="76" customWidth="1"/>
    <col min="55" max="55" width="2.81640625" style="76" customWidth="1"/>
    <col min="56" max="69" width="10.54296875" style="76" customWidth="1"/>
    <col min="70" max="71" width="9.1796875" style="76"/>
    <col min="72" max="72" width="49.1796875" style="76" customWidth="1"/>
    <col min="73" max="76" width="21" style="76" customWidth="1"/>
    <col min="77" max="78" width="11.1796875" style="76" customWidth="1"/>
    <col min="79" max="16384" width="9.1796875" style="76"/>
  </cols>
  <sheetData>
    <row r="1" spans="1:79" x14ac:dyDescent="0.35">
      <c r="C1" s="77"/>
      <c r="H1" s="79" t="s">
        <v>221</v>
      </c>
      <c r="I1" s="79"/>
    </row>
    <row r="2" spans="1:79" x14ac:dyDescent="0.35">
      <c r="H2" s="81" t="s">
        <v>354</v>
      </c>
      <c r="I2" s="81"/>
    </row>
    <row r="3" spans="1:79" x14ac:dyDescent="0.35">
      <c r="G3" s="82"/>
    </row>
    <row r="4" spans="1:79" x14ac:dyDescent="0.35">
      <c r="B4" s="83"/>
      <c r="C4" s="287" t="s">
        <v>222</v>
      </c>
      <c r="D4" s="287"/>
      <c r="E4" s="287"/>
      <c r="F4" s="287"/>
      <c r="G4" s="287"/>
      <c r="H4" s="287"/>
      <c r="I4" s="84"/>
      <c r="J4" s="287" t="s">
        <v>223</v>
      </c>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83"/>
      <c r="AO4" s="287" t="s">
        <v>224</v>
      </c>
      <c r="AP4" s="287"/>
      <c r="AQ4" s="287"/>
      <c r="AR4" s="287"/>
      <c r="AS4" s="287"/>
      <c r="AT4" s="287"/>
      <c r="AU4" s="287"/>
      <c r="AV4" s="287"/>
      <c r="AW4" s="287"/>
      <c r="AX4" s="287"/>
      <c r="AY4" s="287"/>
      <c r="AZ4" s="287"/>
      <c r="BA4" s="287"/>
      <c r="BB4" s="247"/>
      <c r="BC4" s="83"/>
      <c r="BD4" s="287" t="s">
        <v>225</v>
      </c>
      <c r="BE4" s="287"/>
      <c r="BF4" s="287"/>
      <c r="BG4" s="287"/>
      <c r="BH4" s="287"/>
      <c r="BI4" s="287"/>
      <c r="BJ4" s="287"/>
      <c r="BK4" s="287"/>
      <c r="BL4" s="287"/>
      <c r="BM4" s="287"/>
      <c r="BN4" s="287"/>
      <c r="BO4" s="287"/>
      <c r="BP4" s="287"/>
      <c r="BQ4" s="247"/>
      <c r="BR4" s="83"/>
      <c r="BS4" s="83"/>
      <c r="BT4" s="83"/>
      <c r="BU4" s="83"/>
      <c r="BV4" s="83"/>
      <c r="BW4" s="83"/>
      <c r="BX4" s="83"/>
      <c r="BY4" s="83"/>
      <c r="BZ4" s="83"/>
      <c r="CA4" s="83"/>
    </row>
    <row r="5" spans="1:79" ht="15" thickBot="1" x14ac:dyDescent="0.4">
      <c r="B5" s="83"/>
      <c r="C5" s="85"/>
      <c r="D5" s="86"/>
      <c r="E5" s="83"/>
      <c r="F5" s="87"/>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288"/>
      <c r="AP5" s="288"/>
      <c r="AQ5" s="288"/>
      <c r="AR5" s="288"/>
      <c r="AS5" s="288"/>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row>
    <row r="6" spans="1:79" ht="33.5" thickTop="1" thickBot="1" x14ac:dyDescent="0.4">
      <c r="B6" s="88" t="s">
        <v>226</v>
      </c>
      <c r="C6" s="89" t="s">
        <v>227</v>
      </c>
      <c r="D6" s="239" t="s">
        <v>228</v>
      </c>
      <c r="E6" s="90" t="s">
        <v>229</v>
      </c>
      <c r="F6" s="91" t="s">
        <v>5</v>
      </c>
      <c r="G6" s="92" t="s">
        <v>198</v>
      </c>
      <c r="H6" s="93" t="s">
        <v>200</v>
      </c>
      <c r="I6" s="84"/>
      <c r="J6" s="94" t="s">
        <v>230</v>
      </c>
      <c r="K6" s="95" t="s">
        <v>10</v>
      </c>
      <c r="L6" s="94" t="s">
        <v>231</v>
      </c>
      <c r="M6" s="95" t="s">
        <v>12</v>
      </c>
      <c r="N6" s="94" t="s">
        <v>232</v>
      </c>
      <c r="O6" s="95" t="s">
        <v>14</v>
      </c>
      <c r="P6" s="94" t="s">
        <v>233</v>
      </c>
      <c r="Q6" s="95" t="s">
        <v>16</v>
      </c>
      <c r="R6" s="94" t="s">
        <v>234</v>
      </c>
      <c r="S6" s="95" t="s">
        <v>18</v>
      </c>
      <c r="T6" s="94" t="s">
        <v>235</v>
      </c>
      <c r="U6" s="95" t="s">
        <v>20</v>
      </c>
      <c r="V6" s="94" t="s">
        <v>236</v>
      </c>
      <c r="W6" s="95" t="s">
        <v>22</v>
      </c>
      <c r="X6" s="94" t="s">
        <v>237</v>
      </c>
      <c r="Y6" s="95" t="s">
        <v>24</v>
      </c>
      <c r="Z6" s="94" t="s">
        <v>238</v>
      </c>
      <c r="AA6" s="95" t="s">
        <v>26</v>
      </c>
      <c r="AB6" s="94" t="s">
        <v>239</v>
      </c>
      <c r="AC6" s="95" t="s">
        <v>28</v>
      </c>
      <c r="AD6" s="94" t="s">
        <v>240</v>
      </c>
      <c r="AE6" s="95" t="s">
        <v>30</v>
      </c>
      <c r="AF6" s="94" t="s">
        <v>241</v>
      </c>
      <c r="AG6" s="95" t="s">
        <v>32</v>
      </c>
      <c r="AH6" s="94" t="s">
        <v>242</v>
      </c>
      <c r="AI6" s="95" t="s">
        <v>34</v>
      </c>
      <c r="AJ6" s="97" t="s">
        <v>243</v>
      </c>
      <c r="AK6" s="98" t="s">
        <v>244</v>
      </c>
      <c r="AL6" s="99" t="s">
        <v>245</v>
      </c>
      <c r="AM6" s="96" t="s">
        <v>246</v>
      </c>
      <c r="AN6" s="83"/>
      <c r="AO6" s="100" t="s">
        <v>10</v>
      </c>
      <c r="AP6" s="95" t="s">
        <v>12</v>
      </c>
      <c r="AQ6" s="95" t="s">
        <v>14</v>
      </c>
      <c r="AR6" s="95" t="s">
        <v>16</v>
      </c>
      <c r="AS6" s="95" t="s">
        <v>18</v>
      </c>
      <c r="AT6" s="95" t="s">
        <v>20</v>
      </c>
      <c r="AU6" s="95" t="s">
        <v>22</v>
      </c>
      <c r="AV6" s="95" t="s">
        <v>24</v>
      </c>
      <c r="AW6" s="95" t="s">
        <v>26</v>
      </c>
      <c r="AX6" s="95" t="s">
        <v>28</v>
      </c>
      <c r="AY6" s="95" t="s">
        <v>30</v>
      </c>
      <c r="AZ6" s="95" t="s">
        <v>32</v>
      </c>
      <c r="BA6" s="95" t="s">
        <v>34</v>
      </c>
      <c r="BB6" s="252" t="s">
        <v>36</v>
      </c>
      <c r="BC6" s="83"/>
      <c r="BD6" s="100" t="s">
        <v>10</v>
      </c>
      <c r="BE6" s="95" t="s">
        <v>12</v>
      </c>
      <c r="BF6" s="95" t="s">
        <v>14</v>
      </c>
      <c r="BG6" s="95" t="s">
        <v>16</v>
      </c>
      <c r="BH6" s="95" t="s">
        <v>18</v>
      </c>
      <c r="BI6" s="95" t="s">
        <v>20</v>
      </c>
      <c r="BJ6" s="95" t="s">
        <v>22</v>
      </c>
      <c r="BK6" s="95" t="s">
        <v>24</v>
      </c>
      <c r="BL6" s="95" t="s">
        <v>26</v>
      </c>
      <c r="BM6" s="95" t="s">
        <v>28</v>
      </c>
      <c r="BN6" s="95" t="s">
        <v>30</v>
      </c>
      <c r="BO6" s="95" t="s">
        <v>32</v>
      </c>
      <c r="BP6" s="95" t="s">
        <v>34</v>
      </c>
      <c r="BQ6" s="253" t="s">
        <v>36</v>
      </c>
      <c r="BR6" s="83"/>
      <c r="BS6" s="83"/>
      <c r="BT6" s="17" t="s">
        <v>37</v>
      </c>
      <c r="BU6" s="17" t="s">
        <v>38</v>
      </c>
      <c r="BV6" s="17" t="s">
        <v>39</v>
      </c>
      <c r="BW6" s="17" t="s">
        <v>40</v>
      </c>
      <c r="BX6" s="17" t="s">
        <v>41</v>
      </c>
      <c r="BY6" s="17" t="s">
        <v>42</v>
      </c>
      <c r="BZ6" s="17" t="s">
        <v>43</v>
      </c>
      <c r="CA6" s="83"/>
    </row>
    <row r="7" spans="1:79" ht="12" customHeight="1" x14ac:dyDescent="0.35">
      <c r="A7" s="78"/>
      <c r="B7" s="101" t="s">
        <v>198</v>
      </c>
      <c r="C7" s="102" t="s">
        <v>247</v>
      </c>
      <c r="D7" s="240">
        <f>SUM(J7,L7,N7,P7,R7,T7,V7,X7,Z7,AB7,AD7,AF7,AH7,AJ7,AL7)</f>
        <v>6</v>
      </c>
      <c r="E7" s="103">
        <v>576.63900000000001</v>
      </c>
      <c r="F7" s="104">
        <f>IF(OR(D7=0,E7=0),"",SUM(D7*E7))</f>
        <v>3459.8339999999998</v>
      </c>
      <c r="G7" s="105" t="s">
        <v>50</v>
      </c>
      <c r="H7" s="106"/>
      <c r="I7" s="83" t="str">
        <f>IF(SUM(J7,L7,N7,P7,R7,T7,V7,X7,Z7,AB7,AD7,AF7,AH7,AJ7,AL7)-D7=0,"","K")</f>
        <v/>
      </c>
      <c r="J7" s="202"/>
      <c r="K7" s="241" t="str">
        <f>IF(ISBLANK(J7),"",SUM(J7*$E7))</f>
        <v/>
      </c>
      <c r="L7" s="202"/>
      <c r="M7" s="241" t="str">
        <f>IF(ISBLANK(L7),"",SUM(L7*$E7))</f>
        <v/>
      </c>
      <c r="N7" s="202"/>
      <c r="O7" s="241" t="str">
        <f>IF(ISBLANK(N7),"",SUM(N7*$E7))</f>
        <v/>
      </c>
      <c r="P7" s="202"/>
      <c r="Q7" s="241" t="str">
        <f>IF(ISBLANK(P7),"",SUM(P7*$E7))</f>
        <v/>
      </c>
      <c r="R7" s="202"/>
      <c r="S7" s="241" t="str">
        <f>IF(ISBLANK(R7),"",SUM(R7*$E7))</f>
        <v/>
      </c>
      <c r="T7" s="202"/>
      <c r="U7" s="241" t="str">
        <f>IF(ISBLANK(T7),"",SUM(T7*$E7))</f>
        <v/>
      </c>
      <c r="V7" s="202"/>
      <c r="W7" s="241" t="str">
        <f>IF(ISBLANK(V7),"",SUM(V7*$E7))</f>
        <v/>
      </c>
      <c r="X7" s="202"/>
      <c r="Y7" s="241" t="str">
        <f>IF(ISBLANK(X7),"",SUM(X7*$E7))</f>
        <v/>
      </c>
      <c r="Z7" s="202"/>
      <c r="AA7" s="241" t="str">
        <f>IF(ISBLANK(Z7),"",SUM(Z7*$E7))</f>
        <v/>
      </c>
      <c r="AB7" s="202"/>
      <c r="AC7" s="241" t="str">
        <f>IF(ISBLANK(AB7),"",SUM(AB7*$E7))</f>
        <v/>
      </c>
      <c r="AD7" s="202"/>
      <c r="AE7" s="241" t="str">
        <f>IF(ISBLANK(AD7),"",SUM(AD7*$E7))</f>
        <v/>
      </c>
      <c r="AF7" s="202"/>
      <c r="AG7" s="241" t="str">
        <f>IF(ISBLANK(AF7),"",SUM(AF7*$E7))</f>
        <v/>
      </c>
      <c r="AH7" s="202"/>
      <c r="AI7" s="241" t="str">
        <f>IF(ISBLANK(AH7),"",SUM(AH7*$E7))</f>
        <v/>
      </c>
      <c r="AJ7" s="202">
        <v>6</v>
      </c>
      <c r="AK7" s="242">
        <f>IF(ISBLANK(AJ7),"",SUM(AJ7*$E7))</f>
        <v>3459.8339999999998</v>
      </c>
      <c r="AL7" s="202"/>
      <c r="AM7" s="242" t="str">
        <f>IF(ISBLANK(AL7),"",SUM(AL7*$E7))</f>
        <v/>
      </c>
      <c r="AN7" s="83"/>
      <c r="AO7" s="107">
        <f>IF(ISBLANK($AJ7),"",SUM($AK7*$BZ$7))</f>
        <v>18.708991044890826</v>
      </c>
      <c r="AP7" s="108">
        <f>IF(ISBLANK($AJ7),"",SUM($AK7*$BZ$8))</f>
        <v>1041.7707369248321</v>
      </c>
      <c r="AQ7" s="108">
        <f>IF(ISBLANK($AJ7),"",SUM($AK7*$BZ$9))</f>
        <v>170.674279596617</v>
      </c>
      <c r="AR7" s="108">
        <f>IF(ISBLANK($AJ7),"",SUM($AK7*$BZ$10))</f>
        <v>693.31899717324472</v>
      </c>
      <c r="AS7" s="108">
        <f>IF(ISBLANK($AJ7),"",SUM($AK7*$BZ$11))</f>
        <v>18.708991044890826</v>
      </c>
      <c r="AT7" s="108">
        <f>IF(ISBLANK($AJ7),"",SUM($AK7*$BZ$12))</f>
        <v>384.9391007516773</v>
      </c>
      <c r="AU7" s="108">
        <f>IF(ISBLANK($AJ7),"",SUM($AK7*$BZ$13))</f>
        <v>140.49848758872855</v>
      </c>
      <c r="AV7" s="108">
        <f>IF(ISBLANK($AJ7),"",SUM($AK7*$BZ$14))</f>
        <v>591.68692969067638</v>
      </c>
      <c r="AW7" s="108">
        <f>IF(ISBLANK($AJ7),"",SUM($AK7*$BZ$15))</f>
        <v>26.796103303004923</v>
      </c>
      <c r="AX7" s="108">
        <f>IF(ISBLANK($AJ7),"",SUM($AK7*$BZ$16))</f>
        <v>224.74929887475301</v>
      </c>
      <c r="AY7" s="108">
        <f>IF(ISBLANK($AJ7),"",SUM($AK7*$BZ$17))</f>
        <v>23.416414598121424</v>
      </c>
      <c r="AZ7" s="108">
        <f>IF(ISBLANK($AJ7),"",SUM($AK7*$BZ$18))</f>
        <v>64.214085392786586</v>
      </c>
      <c r="BA7" s="108">
        <f t="shared" ref="BA7:BA38" si="0">IF(ISBLANK($AJ7),"",SUM($AK7*$BZ$19))</f>
        <v>32.831261704582616</v>
      </c>
      <c r="BB7" s="109">
        <f>IF(ISBLANK($AJ7),"",SUM($AK7*$BZ$20))</f>
        <v>27.520322311194466</v>
      </c>
      <c r="BC7" s="83" t="str">
        <f>IF(SUM(AK7)=SUM(AO7:BB7),"","K")</f>
        <v/>
      </c>
      <c r="BD7" s="110">
        <f t="shared" ref="BD7:BD70" si="1">IF(SUM(K7,AO7)=0,"",SUM(K7,AO7))</f>
        <v>18.708991044890826</v>
      </c>
      <c r="BE7" s="108">
        <f t="shared" ref="BE7:BE70" si="2">IF(SUM(M7,AP7)=0,"",SUM(M7,AP7))</f>
        <v>1041.7707369248321</v>
      </c>
      <c r="BF7" s="108">
        <f t="shared" ref="BF7:BF70" si="3">IF(SUM(O7,AQ7)=0,"",SUM(O7,AQ7))</f>
        <v>170.674279596617</v>
      </c>
      <c r="BG7" s="108">
        <f t="shared" ref="BG7:BG70" si="4">IF(SUM(Q7,AR7)=0,"",SUM(Q7,AR7))</f>
        <v>693.31899717324472</v>
      </c>
      <c r="BH7" s="108">
        <f t="shared" ref="BH7:BH70" si="5">IF(SUM(S7,AS7)=0,"",SUM(S7,AS7))</f>
        <v>18.708991044890826</v>
      </c>
      <c r="BI7" s="108">
        <f t="shared" ref="BI7:BI70" si="6">IF(SUM(U7,AT7)=0,"",SUM(U7,AT7))</f>
        <v>384.9391007516773</v>
      </c>
      <c r="BJ7" s="108">
        <f t="shared" ref="BJ7:BJ70" si="7">IF(SUM(W7,AU7)=0,"",SUM(W7,AU7))</f>
        <v>140.49848758872855</v>
      </c>
      <c r="BK7" s="108">
        <f t="shared" ref="BK7:BK70" si="8">IF(SUM(Y7,AV7)=0,"",SUM(Y7,AV7))</f>
        <v>591.68692969067638</v>
      </c>
      <c r="BL7" s="108">
        <f t="shared" ref="BL7:BL70" si="9">IF(SUM(AA7,AW7)=0,"",SUM(AA7,AW7))</f>
        <v>26.796103303004923</v>
      </c>
      <c r="BM7" s="108">
        <f t="shared" ref="BM7:BM70" si="10">IF(SUM(AC7,AX7)=0,"",SUM(AC7,AX7))</f>
        <v>224.74929887475301</v>
      </c>
      <c r="BN7" s="108">
        <f t="shared" ref="BN7:BN70" si="11">IF(SUM(AE7,AY7)=0,"",SUM(AE7,AY7))</f>
        <v>23.416414598121424</v>
      </c>
      <c r="BO7" s="108">
        <f t="shared" ref="BO7:BO70" si="12">IF(SUM(AG7,AZ7)=0,"",SUM(AG7,AZ7))</f>
        <v>64.214085392786586</v>
      </c>
      <c r="BP7" s="108">
        <f t="shared" ref="BP7:BP70" si="13">IF(SUM(AI7,BA7)=0,"",SUM(AI7,BA7))</f>
        <v>32.831261704582616</v>
      </c>
      <c r="BQ7" s="254">
        <f>IF(SUM(AM7,BB7)=0,"",SUM(AM7,BB7))</f>
        <v>27.520322311194466</v>
      </c>
      <c r="BR7" s="83"/>
      <c r="BS7" s="83"/>
      <c r="BT7" s="21" t="s">
        <v>45</v>
      </c>
      <c r="BU7" s="22">
        <v>7.75</v>
      </c>
      <c r="BV7" s="22">
        <v>0</v>
      </c>
      <c r="BW7" s="22">
        <v>3.7852411985549366</v>
      </c>
      <c r="BX7" s="22">
        <v>0</v>
      </c>
      <c r="BY7" s="22">
        <v>11.535241198554937</v>
      </c>
      <c r="BZ7" s="23">
        <v>5.4074822794650925E-3</v>
      </c>
      <c r="CA7" s="83"/>
    </row>
    <row r="8" spans="1:79" ht="12" customHeight="1" x14ac:dyDescent="0.35">
      <c r="A8" s="78"/>
      <c r="B8" s="111"/>
      <c r="C8" s="102" t="s">
        <v>248</v>
      </c>
      <c r="D8" s="112">
        <f t="shared" ref="D8:D71" si="14">SUM(J8,L8,N8,P8,R8,T8,V8,X8,Z8,AB8,AD8,AF8,AH8,AJ8,AL8)</f>
        <v>1</v>
      </c>
      <c r="E8" s="103">
        <v>500</v>
      </c>
      <c r="F8" s="104">
        <f t="shared" ref="F8:F71" si="15">IF(OR(D8=0,E8=0),"",SUM(D8*E8))</f>
        <v>500</v>
      </c>
      <c r="G8" s="105" t="s">
        <v>50</v>
      </c>
      <c r="H8" s="113"/>
      <c r="I8" s="83" t="str">
        <f t="shared" ref="I8:I71" si="16">IF(SUM(J8,L8,N8,P8,R8,T8,V8,X8,Z8,AB8,AD8,AF8,AH8,AJ8,AL8)-D8=0,"","K")</f>
        <v/>
      </c>
      <c r="J8" s="203"/>
      <c r="K8" s="241" t="str">
        <f t="shared" ref="K8:K71" si="17">IF(ISBLANK(J8),"",SUM(J8*$E8))</f>
        <v/>
      </c>
      <c r="L8" s="203"/>
      <c r="M8" s="241" t="str">
        <f t="shared" ref="M8:M71" si="18">IF(ISBLANK(L8),"",SUM(L8*$E8))</f>
        <v/>
      </c>
      <c r="N8" s="203"/>
      <c r="O8" s="241" t="str">
        <f t="shared" ref="O8:O71" si="19">IF(ISBLANK(N8),"",SUM(N8*$E8))</f>
        <v/>
      </c>
      <c r="P8" s="203"/>
      <c r="Q8" s="241" t="str">
        <f t="shared" ref="Q8:Q71" si="20">IF(ISBLANK(P8),"",SUM(P8*$E8))</f>
        <v/>
      </c>
      <c r="R8" s="203"/>
      <c r="S8" s="241" t="str">
        <f t="shared" ref="S8:S71" si="21">IF(ISBLANK(R8),"",SUM(R8*$E8))</f>
        <v/>
      </c>
      <c r="T8" s="203"/>
      <c r="U8" s="241" t="str">
        <f t="shared" ref="U8:U71" si="22">IF(ISBLANK(T8),"",SUM(T8*$E8))</f>
        <v/>
      </c>
      <c r="V8" s="203">
        <v>1</v>
      </c>
      <c r="W8" s="241">
        <f t="shared" ref="W8:W71" si="23">IF(ISBLANK(V8),"",SUM(V8*$E8))</f>
        <v>500</v>
      </c>
      <c r="X8" s="203"/>
      <c r="Y8" s="241" t="str">
        <f t="shared" ref="Y8:Y71" si="24">IF(ISBLANK(X8),"",SUM(X8*$E8))</f>
        <v/>
      </c>
      <c r="Z8" s="203"/>
      <c r="AA8" s="241" t="str">
        <f t="shared" ref="AA8:AA71" si="25">IF(ISBLANK(Z8),"",SUM(Z8*$E8))</f>
        <v/>
      </c>
      <c r="AB8" s="203"/>
      <c r="AC8" s="241" t="str">
        <f t="shared" ref="AC8:AC71" si="26">IF(ISBLANK(AB8),"",SUM(AB8*$E8))</f>
        <v/>
      </c>
      <c r="AD8" s="203"/>
      <c r="AE8" s="241" t="str">
        <f t="shared" ref="AE8:AE71" si="27">IF(ISBLANK(AD8),"",SUM(AD8*$E8))</f>
        <v/>
      </c>
      <c r="AF8" s="203"/>
      <c r="AG8" s="241" t="str">
        <f t="shared" ref="AG8:AG71" si="28">IF(ISBLANK(AF8),"",SUM(AF8*$E8))</f>
        <v/>
      </c>
      <c r="AH8" s="203"/>
      <c r="AI8" s="241" t="str">
        <f t="shared" ref="AI8:AI71" si="29">IF(ISBLANK(AH8),"",SUM(AH8*$E8))</f>
        <v/>
      </c>
      <c r="AJ8" s="203"/>
      <c r="AK8" s="243" t="str">
        <f t="shared" ref="AK8:AM71" si="30">IF(ISBLANK(AJ8),"",SUM(AJ8*$E8))</f>
        <v/>
      </c>
      <c r="AL8" s="203"/>
      <c r="AM8" s="243" t="str">
        <f t="shared" si="30"/>
        <v/>
      </c>
      <c r="AN8" s="83"/>
      <c r="AO8" s="114" t="str">
        <f t="shared" ref="AO8:AO71" si="31">IF(ISBLANK($AJ8),"",SUM($AK8*$BZ$7))</f>
        <v/>
      </c>
      <c r="AP8" s="115" t="str">
        <f t="shared" ref="AP8:AP71" si="32">IF(ISBLANK($AJ8),"",SUM($AK8*$BZ$8))</f>
        <v/>
      </c>
      <c r="AQ8" s="115" t="str">
        <f t="shared" ref="AQ8:AQ71" si="33">IF(ISBLANK($AJ8),"",SUM($AK8*$BZ$9))</f>
        <v/>
      </c>
      <c r="AR8" s="115" t="str">
        <f t="shared" ref="AR8:AR71" si="34">IF(ISBLANK($AJ8),"",SUM($AK8*$BZ$10))</f>
        <v/>
      </c>
      <c r="AS8" s="115" t="str">
        <f t="shared" ref="AS8:AS71" si="35">IF(ISBLANK($AJ8),"",SUM($AK8*$BZ$11))</f>
        <v/>
      </c>
      <c r="AT8" s="115" t="str">
        <f t="shared" ref="AT8:AT71" si="36">IF(ISBLANK($AJ8),"",SUM($AK8*$BZ$12))</f>
        <v/>
      </c>
      <c r="AU8" s="115" t="str">
        <f t="shared" ref="AU8:AU71" si="37">IF(ISBLANK($AJ8),"",SUM($AK8*$BZ$13))</f>
        <v/>
      </c>
      <c r="AV8" s="115" t="str">
        <f t="shared" ref="AV8:AV71" si="38">IF(ISBLANK($AJ8),"",SUM($AK8*$BZ$14))</f>
        <v/>
      </c>
      <c r="AW8" s="115" t="str">
        <f t="shared" ref="AW8:AW71" si="39">IF(ISBLANK($AJ8),"",SUM($AK8*$BZ$15))</f>
        <v/>
      </c>
      <c r="AX8" s="115" t="str">
        <f t="shared" ref="AX8:AX71" si="40">IF(ISBLANK($AJ8),"",SUM($AK8*$BZ$16))</f>
        <v/>
      </c>
      <c r="AY8" s="115" t="str">
        <f t="shared" ref="AY8:AY71" si="41">IF(ISBLANK($AJ8),"",SUM($AK8*$BZ$17))</f>
        <v/>
      </c>
      <c r="AZ8" s="115" t="str">
        <f t="shared" ref="AZ8:AZ71" si="42">IF(ISBLANK($AJ8),"",SUM($AK8*$BZ$18))</f>
        <v/>
      </c>
      <c r="BA8" s="115" t="str">
        <f t="shared" si="0"/>
        <v/>
      </c>
      <c r="BB8" s="116" t="str">
        <f t="shared" ref="BB8:BB71" si="43">IF(ISBLANK($AJ8),"",SUM($AK8*$BZ$20))</f>
        <v/>
      </c>
      <c r="BC8" s="83" t="str">
        <f t="shared" ref="BC8:BC71" si="44">IF(SUM(AK8)=SUM(AO8:BB8),"","K")</f>
        <v/>
      </c>
      <c r="BD8" s="117" t="str">
        <f t="shared" si="1"/>
        <v/>
      </c>
      <c r="BE8" s="115" t="str">
        <f t="shared" si="2"/>
        <v/>
      </c>
      <c r="BF8" s="115" t="str">
        <f t="shared" si="3"/>
        <v/>
      </c>
      <c r="BG8" s="115" t="str">
        <f t="shared" si="4"/>
        <v/>
      </c>
      <c r="BH8" s="115" t="str">
        <f t="shared" si="5"/>
        <v/>
      </c>
      <c r="BI8" s="115" t="str">
        <f t="shared" si="6"/>
        <v/>
      </c>
      <c r="BJ8" s="115">
        <f t="shared" si="7"/>
        <v>500</v>
      </c>
      <c r="BK8" s="115" t="str">
        <f t="shared" si="8"/>
        <v/>
      </c>
      <c r="BL8" s="115" t="str">
        <f t="shared" si="9"/>
        <v/>
      </c>
      <c r="BM8" s="115" t="str">
        <f t="shared" si="10"/>
        <v/>
      </c>
      <c r="BN8" s="115" t="str">
        <f t="shared" si="11"/>
        <v/>
      </c>
      <c r="BO8" s="115" t="str">
        <f t="shared" si="12"/>
        <v/>
      </c>
      <c r="BP8" s="115" t="str">
        <f t="shared" si="13"/>
        <v/>
      </c>
      <c r="BQ8" s="255" t="str">
        <f t="shared" ref="BQ8:BQ71" si="45">IF(SUM(AM8,BB8)=0,"",SUM(AM8,BB8))</f>
        <v/>
      </c>
      <c r="BR8" s="83"/>
      <c r="BS8" s="83"/>
      <c r="BT8" s="21" t="s">
        <v>48</v>
      </c>
      <c r="BU8" s="22">
        <v>430.3</v>
      </c>
      <c r="BV8" s="22">
        <v>0</v>
      </c>
      <c r="BW8" s="22">
        <v>203.71923921513084</v>
      </c>
      <c r="BX8" s="22">
        <v>8.2963562753036459</v>
      </c>
      <c r="BY8" s="22">
        <v>642.31559549043459</v>
      </c>
      <c r="BZ8" s="23">
        <v>0.3011042544020413</v>
      </c>
      <c r="CA8" s="83"/>
    </row>
    <row r="9" spans="1:79" ht="12" customHeight="1" x14ac:dyDescent="0.35">
      <c r="A9" s="78"/>
      <c r="B9" s="111"/>
      <c r="C9" s="102" t="s">
        <v>249</v>
      </c>
      <c r="D9" s="112">
        <f t="shared" si="14"/>
        <v>34</v>
      </c>
      <c r="E9" s="103">
        <v>95.145435000000006</v>
      </c>
      <c r="F9" s="104">
        <f t="shared" si="15"/>
        <v>3234.94479</v>
      </c>
      <c r="G9" s="105" t="s">
        <v>50</v>
      </c>
      <c r="H9" s="113"/>
      <c r="I9" s="83" t="str">
        <f t="shared" si="16"/>
        <v/>
      </c>
      <c r="J9" s="203"/>
      <c r="K9" s="241" t="str">
        <f t="shared" si="17"/>
        <v/>
      </c>
      <c r="L9" s="203">
        <v>28</v>
      </c>
      <c r="M9" s="241">
        <f t="shared" si="18"/>
        <v>2664.0721800000001</v>
      </c>
      <c r="N9" s="203"/>
      <c r="O9" s="241" t="str">
        <f t="shared" si="19"/>
        <v/>
      </c>
      <c r="P9" s="203">
        <v>6</v>
      </c>
      <c r="Q9" s="241">
        <f t="shared" si="20"/>
        <v>570.87261000000001</v>
      </c>
      <c r="R9" s="203"/>
      <c r="S9" s="241" t="str">
        <f t="shared" si="21"/>
        <v/>
      </c>
      <c r="T9" s="203"/>
      <c r="U9" s="241" t="str">
        <f t="shared" si="22"/>
        <v/>
      </c>
      <c r="V9" s="203"/>
      <c r="W9" s="241" t="str">
        <f t="shared" si="23"/>
        <v/>
      </c>
      <c r="X9" s="203"/>
      <c r="Y9" s="241" t="str">
        <f t="shared" si="24"/>
        <v/>
      </c>
      <c r="Z9" s="203"/>
      <c r="AA9" s="241" t="str">
        <f t="shared" si="25"/>
        <v/>
      </c>
      <c r="AB9" s="203"/>
      <c r="AC9" s="241" t="str">
        <f t="shared" si="26"/>
        <v/>
      </c>
      <c r="AD9" s="203"/>
      <c r="AE9" s="241" t="str">
        <f t="shared" si="27"/>
        <v/>
      </c>
      <c r="AF9" s="203"/>
      <c r="AG9" s="241" t="str">
        <f t="shared" si="28"/>
        <v/>
      </c>
      <c r="AH9" s="203"/>
      <c r="AI9" s="241" t="str">
        <f t="shared" si="29"/>
        <v/>
      </c>
      <c r="AJ9" s="203"/>
      <c r="AK9" s="243" t="str">
        <f t="shared" si="30"/>
        <v/>
      </c>
      <c r="AL9" s="203"/>
      <c r="AM9" s="243" t="str">
        <f t="shared" si="30"/>
        <v/>
      </c>
      <c r="AN9" s="83"/>
      <c r="AO9" s="114" t="str">
        <f t="shared" si="31"/>
        <v/>
      </c>
      <c r="AP9" s="115" t="str">
        <f t="shared" si="32"/>
        <v/>
      </c>
      <c r="AQ9" s="115" t="str">
        <f t="shared" si="33"/>
        <v/>
      </c>
      <c r="AR9" s="115" t="str">
        <f t="shared" si="34"/>
        <v/>
      </c>
      <c r="AS9" s="115" t="str">
        <f t="shared" si="35"/>
        <v/>
      </c>
      <c r="AT9" s="115" t="str">
        <f t="shared" si="36"/>
        <v/>
      </c>
      <c r="AU9" s="115" t="str">
        <f t="shared" si="37"/>
        <v/>
      </c>
      <c r="AV9" s="115" t="str">
        <f t="shared" si="38"/>
        <v/>
      </c>
      <c r="AW9" s="115" t="str">
        <f t="shared" si="39"/>
        <v/>
      </c>
      <c r="AX9" s="115" t="str">
        <f t="shared" si="40"/>
        <v/>
      </c>
      <c r="AY9" s="115" t="str">
        <f t="shared" si="41"/>
        <v/>
      </c>
      <c r="AZ9" s="115" t="str">
        <f t="shared" si="42"/>
        <v/>
      </c>
      <c r="BA9" s="115" t="str">
        <f t="shared" si="0"/>
        <v/>
      </c>
      <c r="BB9" s="116" t="str">
        <f t="shared" si="43"/>
        <v/>
      </c>
      <c r="BC9" s="83" t="str">
        <f t="shared" si="44"/>
        <v/>
      </c>
      <c r="BD9" s="117" t="str">
        <f t="shared" si="1"/>
        <v/>
      </c>
      <c r="BE9" s="115">
        <f t="shared" si="2"/>
        <v>2664.0721800000001</v>
      </c>
      <c r="BF9" s="115" t="str">
        <f t="shared" si="3"/>
        <v/>
      </c>
      <c r="BG9" s="115">
        <f t="shared" si="4"/>
        <v>570.87261000000001</v>
      </c>
      <c r="BH9" s="115" t="str">
        <f t="shared" si="5"/>
        <v/>
      </c>
      <c r="BI9" s="115" t="str">
        <f t="shared" si="6"/>
        <v/>
      </c>
      <c r="BJ9" s="115" t="str">
        <f t="shared" si="7"/>
        <v/>
      </c>
      <c r="BK9" s="115" t="str">
        <f t="shared" si="8"/>
        <v/>
      </c>
      <c r="BL9" s="115" t="str">
        <f t="shared" si="9"/>
        <v/>
      </c>
      <c r="BM9" s="115" t="str">
        <f t="shared" si="10"/>
        <v/>
      </c>
      <c r="BN9" s="115" t="str">
        <f t="shared" si="11"/>
        <v/>
      </c>
      <c r="BO9" s="115" t="str">
        <f t="shared" si="12"/>
        <v/>
      </c>
      <c r="BP9" s="115" t="str">
        <f t="shared" si="13"/>
        <v/>
      </c>
      <c r="BQ9" s="255" t="str">
        <f t="shared" si="45"/>
        <v/>
      </c>
      <c r="BR9" s="83"/>
      <c r="BS9" s="83"/>
      <c r="BT9" s="21" t="s">
        <v>52</v>
      </c>
      <c r="BU9" s="22">
        <v>70.7</v>
      </c>
      <c r="BV9" s="22">
        <v>0</v>
      </c>
      <c r="BW9" s="22">
        <v>34.531168095204393</v>
      </c>
      <c r="BX9" s="22">
        <v>0</v>
      </c>
      <c r="BY9" s="22">
        <v>105.2311680952044</v>
      </c>
      <c r="BZ9" s="23">
        <v>4.9330193181700913E-2</v>
      </c>
      <c r="CA9" s="83"/>
    </row>
    <row r="10" spans="1:79" ht="12" customHeight="1" x14ac:dyDescent="0.35">
      <c r="A10" s="78"/>
      <c r="B10" s="111"/>
      <c r="C10" s="102" t="s">
        <v>250</v>
      </c>
      <c r="D10" s="112">
        <f t="shared" si="14"/>
        <v>6</v>
      </c>
      <c r="E10" s="103">
        <v>112.44460500000001</v>
      </c>
      <c r="F10" s="104">
        <f t="shared" si="15"/>
        <v>674.66763000000003</v>
      </c>
      <c r="G10" s="105" t="s">
        <v>50</v>
      </c>
      <c r="H10" s="113"/>
      <c r="I10" s="83" t="str">
        <f t="shared" si="16"/>
        <v/>
      </c>
      <c r="J10" s="203"/>
      <c r="K10" s="241" t="str">
        <f t="shared" si="17"/>
        <v/>
      </c>
      <c r="L10" s="203">
        <v>2</v>
      </c>
      <c r="M10" s="241">
        <f t="shared" si="18"/>
        <v>224.88921000000002</v>
      </c>
      <c r="N10" s="203"/>
      <c r="O10" s="241" t="str">
        <f t="shared" si="19"/>
        <v/>
      </c>
      <c r="P10" s="203">
        <v>4</v>
      </c>
      <c r="Q10" s="241">
        <f t="shared" si="20"/>
        <v>449.77842000000004</v>
      </c>
      <c r="R10" s="203"/>
      <c r="S10" s="241" t="str">
        <f t="shared" si="21"/>
        <v/>
      </c>
      <c r="T10" s="203"/>
      <c r="U10" s="241" t="str">
        <f t="shared" si="22"/>
        <v/>
      </c>
      <c r="V10" s="203"/>
      <c r="W10" s="241" t="str">
        <f t="shared" si="23"/>
        <v/>
      </c>
      <c r="X10" s="203"/>
      <c r="Y10" s="241" t="str">
        <f t="shared" si="24"/>
        <v/>
      </c>
      <c r="Z10" s="203"/>
      <c r="AA10" s="241" t="str">
        <f t="shared" si="25"/>
        <v/>
      </c>
      <c r="AB10" s="203"/>
      <c r="AC10" s="241" t="str">
        <f t="shared" si="26"/>
        <v/>
      </c>
      <c r="AD10" s="203"/>
      <c r="AE10" s="241" t="str">
        <f t="shared" si="27"/>
        <v/>
      </c>
      <c r="AF10" s="203"/>
      <c r="AG10" s="241" t="str">
        <f t="shared" si="28"/>
        <v/>
      </c>
      <c r="AH10" s="203"/>
      <c r="AI10" s="241" t="str">
        <f t="shared" si="29"/>
        <v/>
      </c>
      <c r="AJ10" s="203"/>
      <c r="AK10" s="243" t="str">
        <f t="shared" si="30"/>
        <v/>
      </c>
      <c r="AL10" s="203"/>
      <c r="AM10" s="243" t="str">
        <f t="shared" si="30"/>
        <v/>
      </c>
      <c r="AN10" s="83"/>
      <c r="AO10" s="114" t="str">
        <f t="shared" si="31"/>
        <v/>
      </c>
      <c r="AP10" s="115" t="str">
        <f t="shared" si="32"/>
        <v/>
      </c>
      <c r="AQ10" s="115" t="str">
        <f t="shared" si="33"/>
        <v/>
      </c>
      <c r="AR10" s="115" t="str">
        <f t="shared" si="34"/>
        <v/>
      </c>
      <c r="AS10" s="115" t="str">
        <f t="shared" si="35"/>
        <v/>
      </c>
      <c r="AT10" s="115" t="str">
        <f t="shared" si="36"/>
        <v/>
      </c>
      <c r="AU10" s="115" t="str">
        <f t="shared" si="37"/>
        <v/>
      </c>
      <c r="AV10" s="115" t="str">
        <f t="shared" si="38"/>
        <v/>
      </c>
      <c r="AW10" s="115" t="str">
        <f t="shared" si="39"/>
        <v/>
      </c>
      <c r="AX10" s="115" t="str">
        <f t="shared" si="40"/>
        <v/>
      </c>
      <c r="AY10" s="115" t="str">
        <f t="shared" si="41"/>
        <v/>
      </c>
      <c r="AZ10" s="115" t="str">
        <f t="shared" si="42"/>
        <v/>
      </c>
      <c r="BA10" s="115" t="str">
        <f t="shared" si="0"/>
        <v/>
      </c>
      <c r="BB10" s="116" t="str">
        <f t="shared" si="43"/>
        <v/>
      </c>
      <c r="BC10" s="83" t="str">
        <f t="shared" si="44"/>
        <v/>
      </c>
      <c r="BD10" s="117" t="str">
        <f t="shared" si="1"/>
        <v/>
      </c>
      <c r="BE10" s="115">
        <f t="shared" si="2"/>
        <v>224.88921000000002</v>
      </c>
      <c r="BF10" s="115" t="str">
        <f t="shared" si="3"/>
        <v/>
      </c>
      <c r="BG10" s="115">
        <f t="shared" si="4"/>
        <v>449.77842000000004</v>
      </c>
      <c r="BH10" s="115" t="str">
        <f t="shared" si="5"/>
        <v/>
      </c>
      <c r="BI10" s="115" t="str">
        <f t="shared" si="6"/>
        <v/>
      </c>
      <c r="BJ10" s="115" t="str">
        <f t="shared" si="7"/>
        <v/>
      </c>
      <c r="BK10" s="115" t="str">
        <f t="shared" si="8"/>
        <v/>
      </c>
      <c r="BL10" s="115" t="str">
        <f t="shared" si="9"/>
        <v/>
      </c>
      <c r="BM10" s="115" t="str">
        <f t="shared" si="10"/>
        <v/>
      </c>
      <c r="BN10" s="115" t="str">
        <f t="shared" si="11"/>
        <v/>
      </c>
      <c r="BO10" s="115" t="str">
        <f t="shared" si="12"/>
        <v/>
      </c>
      <c r="BP10" s="115" t="str">
        <f t="shared" si="13"/>
        <v/>
      </c>
      <c r="BQ10" s="255" t="str">
        <f t="shared" si="45"/>
        <v/>
      </c>
      <c r="BR10" s="83"/>
      <c r="BS10" s="83"/>
      <c r="BT10" s="21" t="s">
        <v>55</v>
      </c>
      <c r="BU10" s="22">
        <v>287.20000000000005</v>
      </c>
      <c r="BV10" s="22">
        <v>0</v>
      </c>
      <c r="BW10" s="22">
        <v>140.27371254515845</v>
      </c>
      <c r="BX10" s="22">
        <v>0</v>
      </c>
      <c r="BY10" s="22">
        <v>427.47371254515849</v>
      </c>
      <c r="BZ10" s="23">
        <v>0.20039082718224191</v>
      </c>
      <c r="CA10" s="83"/>
    </row>
    <row r="11" spans="1:79" ht="12" customHeight="1" x14ac:dyDescent="0.35">
      <c r="A11" s="78"/>
      <c r="B11" s="111"/>
      <c r="C11" s="102" t="s">
        <v>251</v>
      </c>
      <c r="D11" s="112">
        <f t="shared" si="14"/>
        <v>2</v>
      </c>
      <c r="E11" s="103">
        <v>84.573720000000009</v>
      </c>
      <c r="F11" s="104">
        <f t="shared" si="15"/>
        <v>169.14744000000002</v>
      </c>
      <c r="G11" s="105" t="s">
        <v>50</v>
      </c>
      <c r="H11" s="113"/>
      <c r="I11" s="83" t="str">
        <f t="shared" si="16"/>
        <v/>
      </c>
      <c r="J11" s="203"/>
      <c r="K11" s="241" t="str">
        <f t="shared" si="17"/>
        <v/>
      </c>
      <c r="L11" s="203"/>
      <c r="M11" s="241" t="str">
        <f t="shared" si="18"/>
        <v/>
      </c>
      <c r="N11" s="203"/>
      <c r="O11" s="241" t="str">
        <f t="shared" si="19"/>
        <v/>
      </c>
      <c r="P11" s="203">
        <v>2</v>
      </c>
      <c r="Q11" s="241">
        <f t="shared" si="20"/>
        <v>169.14744000000002</v>
      </c>
      <c r="R11" s="203"/>
      <c r="S11" s="241" t="str">
        <f t="shared" si="21"/>
        <v/>
      </c>
      <c r="T11" s="203"/>
      <c r="U11" s="241" t="str">
        <f t="shared" si="22"/>
        <v/>
      </c>
      <c r="V11" s="203"/>
      <c r="W11" s="241" t="str">
        <f t="shared" si="23"/>
        <v/>
      </c>
      <c r="X11" s="203"/>
      <c r="Y11" s="241" t="str">
        <f t="shared" si="24"/>
        <v/>
      </c>
      <c r="Z11" s="203"/>
      <c r="AA11" s="241" t="str">
        <f t="shared" si="25"/>
        <v/>
      </c>
      <c r="AB11" s="203"/>
      <c r="AC11" s="241" t="str">
        <f t="shared" si="26"/>
        <v/>
      </c>
      <c r="AD11" s="203"/>
      <c r="AE11" s="241" t="str">
        <f t="shared" si="27"/>
        <v/>
      </c>
      <c r="AF11" s="203"/>
      <c r="AG11" s="241" t="str">
        <f t="shared" si="28"/>
        <v/>
      </c>
      <c r="AH11" s="203"/>
      <c r="AI11" s="241" t="str">
        <f t="shared" si="29"/>
        <v/>
      </c>
      <c r="AJ11" s="203"/>
      <c r="AK11" s="243" t="str">
        <f t="shared" si="30"/>
        <v/>
      </c>
      <c r="AL11" s="203"/>
      <c r="AM11" s="243" t="str">
        <f t="shared" si="30"/>
        <v/>
      </c>
      <c r="AN11" s="83"/>
      <c r="AO11" s="114" t="str">
        <f t="shared" si="31"/>
        <v/>
      </c>
      <c r="AP11" s="115" t="str">
        <f t="shared" si="32"/>
        <v/>
      </c>
      <c r="AQ11" s="115" t="str">
        <f t="shared" si="33"/>
        <v/>
      </c>
      <c r="AR11" s="115" t="str">
        <f t="shared" si="34"/>
        <v/>
      </c>
      <c r="AS11" s="115" t="str">
        <f t="shared" si="35"/>
        <v/>
      </c>
      <c r="AT11" s="115" t="str">
        <f t="shared" si="36"/>
        <v/>
      </c>
      <c r="AU11" s="115" t="str">
        <f t="shared" si="37"/>
        <v/>
      </c>
      <c r="AV11" s="115" t="str">
        <f t="shared" si="38"/>
        <v/>
      </c>
      <c r="AW11" s="115" t="str">
        <f t="shared" si="39"/>
        <v/>
      </c>
      <c r="AX11" s="115" t="str">
        <f t="shared" si="40"/>
        <v/>
      </c>
      <c r="AY11" s="115" t="str">
        <f t="shared" si="41"/>
        <v/>
      </c>
      <c r="AZ11" s="115" t="str">
        <f t="shared" si="42"/>
        <v/>
      </c>
      <c r="BA11" s="115" t="str">
        <f t="shared" si="0"/>
        <v/>
      </c>
      <c r="BB11" s="116" t="str">
        <f t="shared" si="43"/>
        <v/>
      </c>
      <c r="BC11" s="83" t="str">
        <f t="shared" si="44"/>
        <v/>
      </c>
      <c r="BD11" s="117" t="str">
        <f t="shared" si="1"/>
        <v/>
      </c>
      <c r="BE11" s="115" t="str">
        <f t="shared" si="2"/>
        <v/>
      </c>
      <c r="BF11" s="115" t="str">
        <f t="shared" si="3"/>
        <v/>
      </c>
      <c r="BG11" s="115">
        <f t="shared" si="4"/>
        <v>169.14744000000002</v>
      </c>
      <c r="BH11" s="115" t="str">
        <f t="shared" si="5"/>
        <v/>
      </c>
      <c r="BI11" s="115" t="str">
        <f t="shared" si="6"/>
        <v/>
      </c>
      <c r="BJ11" s="115" t="str">
        <f t="shared" si="7"/>
        <v/>
      </c>
      <c r="BK11" s="115" t="str">
        <f t="shared" si="8"/>
        <v/>
      </c>
      <c r="BL11" s="115" t="str">
        <f t="shared" si="9"/>
        <v/>
      </c>
      <c r="BM11" s="115" t="str">
        <f t="shared" si="10"/>
        <v/>
      </c>
      <c r="BN11" s="115" t="str">
        <f t="shared" si="11"/>
        <v/>
      </c>
      <c r="BO11" s="115" t="str">
        <f t="shared" si="12"/>
        <v/>
      </c>
      <c r="BP11" s="115" t="str">
        <f t="shared" si="13"/>
        <v/>
      </c>
      <c r="BQ11" s="255" t="str">
        <f t="shared" si="45"/>
        <v/>
      </c>
      <c r="BR11" s="83"/>
      <c r="BS11" s="83"/>
      <c r="BT11" s="21" t="s">
        <v>59</v>
      </c>
      <c r="BU11" s="22">
        <v>7.75</v>
      </c>
      <c r="BV11" s="22">
        <v>0</v>
      </c>
      <c r="BW11" s="22">
        <v>3.7852411985549366</v>
      </c>
      <c r="BX11" s="22">
        <v>0</v>
      </c>
      <c r="BY11" s="22">
        <v>11.535241198554937</v>
      </c>
      <c r="BZ11" s="23">
        <v>5.4074822794650925E-3</v>
      </c>
      <c r="CA11" s="83"/>
    </row>
    <row r="12" spans="1:79" ht="12" customHeight="1" x14ac:dyDescent="0.35">
      <c r="A12" s="78"/>
      <c r="B12" s="111"/>
      <c r="C12" s="102" t="s">
        <v>252</v>
      </c>
      <c r="D12" s="112">
        <f t="shared" si="14"/>
        <v>1</v>
      </c>
      <c r="E12" s="103">
        <v>672.74550000000011</v>
      </c>
      <c r="F12" s="104">
        <f t="shared" si="15"/>
        <v>672.74550000000011</v>
      </c>
      <c r="G12" s="105" t="s">
        <v>50</v>
      </c>
      <c r="H12" s="113"/>
      <c r="I12" s="83" t="str">
        <f t="shared" si="16"/>
        <v/>
      </c>
      <c r="J12" s="203"/>
      <c r="K12" s="241" t="str">
        <f t="shared" si="17"/>
        <v/>
      </c>
      <c r="L12" s="203"/>
      <c r="M12" s="241" t="str">
        <f t="shared" si="18"/>
        <v/>
      </c>
      <c r="N12" s="203"/>
      <c r="O12" s="241" t="str">
        <f t="shared" si="19"/>
        <v/>
      </c>
      <c r="P12" s="203"/>
      <c r="Q12" s="241" t="str">
        <f t="shared" si="20"/>
        <v/>
      </c>
      <c r="R12" s="203"/>
      <c r="S12" s="241" t="str">
        <f t="shared" si="21"/>
        <v/>
      </c>
      <c r="T12" s="203"/>
      <c r="U12" s="241" t="str">
        <f t="shared" si="22"/>
        <v/>
      </c>
      <c r="V12" s="203"/>
      <c r="W12" s="241" t="str">
        <f t="shared" si="23"/>
        <v/>
      </c>
      <c r="X12" s="203"/>
      <c r="Y12" s="241" t="str">
        <f t="shared" si="24"/>
        <v/>
      </c>
      <c r="Z12" s="203"/>
      <c r="AA12" s="241" t="str">
        <f t="shared" si="25"/>
        <v/>
      </c>
      <c r="AB12" s="203"/>
      <c r="AC12" s="241" t="str">
        <f t="shared" si="26"/>
        <v/>
      </c>
      <c r="AD12" s="203"/>
      <c r="AE12" s="241" t="str">
        <f t="shared" si="27"/>
        <v/>
      </c>
      <c r="AF12" s="203"/>
      <c r="AG12" s="241" t="str">
        <f t="shared" si="28"/>
        <v/>
      </c>
      <c r="AH12" s="203"/>
      <c r="AI12" s="241" t="str">
        <f t="shared" si="29"/>
        <v/>
      </c>
      <c r="AJ12" s="203">
        <v>1</v>
      </c>
      <c r="AK12" s="243">
        <f t="shared" si="30"/>
        <v>672.74550000000011</v>
      </c>
      <c r="AL12" s="203"/>
      <c r="AM12" s="243" t="str">
        <f t="shared" si="30"/>
        <v/>
      </c>
      <c r="AN12" s="83"/>
      <c r="AO12" s="114">
        <f t="shared" si="31"/>
        <v>3.6378593698398838</v>
      </c>
      <c r="AP12" s="115">
        <f t="shared" si="32"/>
        <v>202.5665321798285</v>
      </c>
      <c r="AQ12" s="115">
        <f t="shared" si="33"/>
        <v>33.186665477119973</v>
      </c>
      <c r="AR12" s="115">
        <f t="shared" si="34"/>
        <v>134.81202722813094</v>
      </c>
      <c r="AS12" s="115">
        <f t="shared" si="35"/>
        <v>3.6378593698398838</v>
      </c>
      <c r="AT12" s="115">
        <f t="shared" si="36"/>
        <v>74.849269590603939</v>
      </c>
      <c r="AU12" s="115">
        <f t="shared" si="37"/>
        <v>27.319150364475</v>
      </c>
      <c r="AV12" s="115">
        <f t="shared" si="38"/>
        <v>115.05023632874266</v>
      </c>
      <c r="AW12" s="115">
        <f t="shared" si="39"/>
        <v>5.2103534200287367</v>
      </c>
      <c r="AX12" s="115">
        <f t="shared" si="40"/>
        <v>43.70125255897976</v>
      </c>
      <c r="AY12" s="115">
        <f t="shared" si="41"/>
        <v>4.5531917274125</v>
      </c>
      <c r="AZ12" s="115">
        <f t="shared" si="42"/>
        <v>12.486072159708506</v>
      </c>
      <c r="BA12" s="115">
        <f t="shared" si="0"/>
        <v>6.3838564425577315</v>
      </c>
      <c r="BB12" s="116">
        <f t="shared" si="43"/>
        <v>5.3511737827322587</v>
      </c>
      <c r="BC12" s="83" t="str">
        <f t="shared" si="44"/>
        <v/>
      </c>
      <c r="BD12" s="117">
        <f t="shared" si="1"/>
        <v>3.6378593698398838</v>
      </c>
      <c r="BE12" s="115">
        <f t="shared" si="2"/>
        <v>202.5665321798285</v>
      </c>
      <c r="BF12" s="115">
        <f t="shared" si="3"/>
        <v>33.186665477119973</v>
      </c>
      <c r="BG12" s="115">
        <f t="shared" si="4"/>
        <v>134.81202722813094</v>
      </c>
      <c r="BH12" s="115">
        <f t="shared" si="5"/>
        <v>3.6378593698398838</v>
      </c>
      <c r="BI12" s="115">
        <f t="shared" si="6"/>
        <v>74.849269590603939</v>
      </c>
      <c r="BJ12" s="115">
        <f t="shared" si="7"/>
        <v>27.319150364475</v>
      </c>
      <c r="BK12" s="115">
        <f t="shared" si="8"/>
        <v>115.05023632874266</v>
      </c>
      <c r="BL12" s="115">
        <f t="shared" si="9"/>
        <v>5.2103534200287367</v>
      </c>
      <c r="BM12" s="115">
        <f t="shared" si="10"/>
        <v>43.70125255897976</v>
      </c>
      <c r="BN12" s="115">
        <f t="shared" si="11"/>
        <v>4.5531917274125</v>
      </c>
      <c r="BO12" s="115">
        <f t="shared" si="12"/>
        <v>12.486072159708506</v>
      </c>
      <c r="BP12" s="115">
        <f t="shared" si="13"/>
        <v>6.3838564425577315</v>
      </c>
      <c r="BQ12" s="255">
        <f t="shared" si="45"/>
        <v>5.3511737827322587</v>
      </c>
      <c r="BR12" s="83"/>
      <c r="BS12" s="83"/>
      <c r="BT12" s="21" t="s">
        <v>63</v>
      </c>
      <c r="BU12" s="22">
        <v>152.4</v>
      </c>
      <c r="BV12" s="22">
        <v>0</v>
      </c>
      <c r="BW12" s="22">
        <v>74.434936601260944</v>
      </c>
      <c r="BX12" s="22">
        <v>10.50364372469636</v>
      </c>
      <c r="BY12" s="22">
        <v>237.33858032595731</v>
      </c>
      <c r="BZ12" s="23">
        <v>0.11125941324112004</v>
      </c>
      <c r="CA12" s="83"/>
    </row>
    <row r="13" spans="1:79" ht="12" customHeight="1" x14ac:dyDescent="0.35">
      <c r="A13" s="78"/>
      <c r="B13" s="111"/>
      <c r="C13" s="102" t="s">
        <v>253</v>
      </c>
      <c r="D13" s="112">
        <f t="shared" si="14"/>
        <v>9</v>
      </c>
      <c r="E13" s="103">
        <v>884.1798</v>
      </c>
      <c r="F13" s="104">
        <f t="shared" si="15"/>
        <v>7957.6181999999999</v>
      </c>
      <c r="G13" s="105" t="s">
        <v>50</v>
      </c>
      <c r="H13" s="113"/>
      <c r="I13" s="83" t="str">
        <f t="shared" si="16"/>
        <v/>
      </c>
      <c r="J13" s="203"/>
      <c r="K13" s="241" t="str">
        <f t="shared" si="17"/>
        <v/>
      </c>
      <c r="L13" s="203"/>
      <c r="M13" s="241" t="str">
        <f t="shared" si="18"/>
        <v/>
      </c>
      <c r="N13" s="203"/>
      <c r="O13" s="241" t="str">
        <f t="shared" si="19"/>
        <v/>
      </c>
      <c r="P13" s="203"/>
      <c r="Q13" s="241" t="str">
        <f t="shared" si="20"/>
        <v/>
      </c>
      <c r="R13" s="203"/>
      <c r="S13" s="241" t="str">
        <f t="shared" si="21"/>
        <v/>
      </c>
      <c r="T13" s="203"/>
      <c r="U13" s="241" t="str">
        <f t="shared" si="22"/>
        <v/>
      </c>
      <c r="V13" s="203"/>
      <c r="W13" s="241" t="str">
        <f t="shared" si="23"/>
        <v/>
      </c>
      <c r="X13" s="203"/>
      <c r="Y13" s="241" t="str">
        <f t="shared" si="24"/>
        <v/>
      </c>
      <c r="Z13" s="203"/>
      <c r="AA13" s="241" t="str">
        <f t="shared" si="25"/>
        <v/>
      </c>
      <c r="AB13" s="203"/>
      <c r="AC13" s="241" t="str">
        <f t="shared" si="26"/>
        <v/>
      </c>
      <c r="AD13" s="203"/>
      <c r="AE13" s="241" t="str">
        <f t="shared" si="27"/>
        <v/>
      </c>
      <c r="AF13" s="203"/>
      <c r="AG13" s="241" t="str">
        <f t="shared" si="28"/>
        <v/>
      </c>
      <c r="AH13" s="203"/>
      <c r="AI13" s="241" t="str">
        <f t="shared" si="29"/>
        <v/>
      </c>
      <c r="AJ13" s="203">
        <v>9</v>
      </c>
      <c r="AK13" s="243">
        <f t="shared" si="30"/>
        <v>7957.6181999999999</v>
      </c>
      <c r="AL13" s="203"/>
      <c r="AM13" s="243" t="str">
        <f t="shared" si="30"/>
        <v/>
      </c>
      <c r="AN13" s="83"/>
      <c r="AO13" s="114">
        <f t="shared" si="31"/>
        <v>43.030679403248904</v>
      </c>
      <c r="AP13" s="115">
        <f t="shared" si="32"/>
        <v>2396.0726949271138</v>
      </c>
      <c r="AQ13" s="115">
        <f t="shared" si="33"/>
        <v>392.5508430722191</v>
      </c>
      <c r="AR13" s="115">
        <f t="shared" si="34"/>
        <v>1594.6336934984629</v>
      </c>
      <c r="AS13" s="115">
        <f t="shared" si="35"/>
        <v>43.030679403248904</v>
      </c>
      <c r="AT13" s="115">
        <f t="shared" si="36"/>
        <v>885.35993172885787</v>
      </c>
      <c r="AU13" s="115">
        <f t="shared" si="37"/>
        <v>323.14652145407564</v>
      </c>
      <c r="AV13" s="115">
        <f t="shared" si="38"/>
        <v>1360.8799382885556</v>
      </c>
      <c r="AW13" s="115">
        <f t="shared" si="39"/>
        <v>61.631037596911327</v>
      </c>
      <c r="AX13" s="115">
        <f t="shared" si="40"/>
        <v>516.92338741193191</v>
      </c>
      <c r="AY13" s="115">
        <f t="shared" si="41"/>
        <v>53.857753575679276</v>
      </c>
      <c r="AZ13" s="115">
        <f t="shared" si="42"/>
        <v>147.69239640340916</v>
      </c>
      <c r="BA13" s="115">
        <f t="shared" si="0"/>
        <v>75.511901920540012</v>
      </c>
      <c r="BB13" s="116">
        <f t="shared" si="43"/>
        <v>63.296741315747276</v>
      </c>
      <c r="BC13" s="83" t="str">
        <f t="shared" si="44"/>
        <v/>
      </c>
      <c r="BD13" s="117">
        <f t="shared" si="1"/>
        <v>43.030679403248904</v>
      </c>
      <c r="BE13" s="115">
        <f t="shared" si="2"/>
        <v>2396.0726949271138</v>
      </c>
      <c r="BF13" s="115">
        <f t="shared" si="3"/>
        <v>392.5508430722191</v>
      </c>
      <c r="BG13" s="115">
        <f t="shared" si="4"/>
        <v>1594.6336934984629</v>
      </c>
      <c r="BH13" s="115">
        <f t="shared" si="5"/>
        <v>43.030679403248904</v>
      </c>
      <c r="BI13" s="115">
        <f t="shared" si="6"/>
        <v>885.35993172885787</v>
      </c>
      <c r="BJ13" s="115">
        <f t="shared" si="7"/>
        <v>323.14652145407564</v>
      </c>
      <c r="BK13" s="115">
        <f t="shared" si="8"/>
        <v>1360.8799382885556</v>
      </c>
      <c r="BL13" s="115">
        <f t="shared" si="9"/>
        <v>61.631037596911327</v>
      </c>
      <c r="BM13" s="115">
        <f t="shared" si="10"/>
        <v>516.92338741193191</v>
      </c>
      <c r="BN13" s="115">
        <f t="shared" si="11"/>
        <v>53.857753575679276</v>
      </c>
      <c r="BO13" s="115">
        <f t="shared" si="12"/>
        <v>147.69239640340916</v>
      </c>
      <c r="BP13" s="115">
        <f t="shared" si="13"/>
        <v>75.511901920540012</v>
      </c>
      <c r="BQ13" s="255">
        <f t="shared" si="45"/>
        <v>63.296741315747276</v>
      </c>
      <c r="BR13" s="83"/>
      <c r="BS13" s="83"/>
      <c r="BT13" s="21" t="s">
        <v>67</v>
      </c>
      <c r="BU13" s="22">
        <v>58.2</v>
      </c>
      <c r="BV13" s="22">
        <v>0</v>
      </c>
      <c r="BW13" s="22">
        <v>28.425940355599657</v>
      </c>
      <c r="BX13" s="22">
        <v>0</v>
      </c>
      <c r="BY13" s="22">
        <v>86.625940355599653</v>
      </c>
      <c r="BZ13" s="23">
        <v>4.0608447569660436E-2</v>
      </c>
      <c r="CA13" s="83"/>
    </row>
    <row r="14" spans="1:79" ht="12" customHeight="1" x14ac:dyDescent="0.35">
      <c r="A14" s="78"/>
      <c r="B14" s="111"/>
      <c r="C14" s="102" t="s">
        <v>254</v>
      </c>
      <c r="D14" s="112">
        <f t="shared" si="14"/>
        <v>2</v>
      </c>
      <c r="E14" s="103">
        <v>567.02834999999993</v>
      </c>
      <c r="F14" s="104">
        <f t="shared" si="15"/>
        <v>1134.0566999999999</v>
      </c>
      <c r="G14" s="105" t="s">
        <v>50</v>
      </c>
      <c r="H14" s="113"/>
      <c r="I14" s="83" t="str">
        <f t="shared" si="16"/>
        <v/>
      </c>
      <c r="J14" s="203"/>
      <c r="K14" s="241" t="str">
        <f t="shared" si="17"/>
        <v/>
      </c>
      <c r="L14" s="203"/>
      <c r="M14" s="241" t="str">
        <f t="shared" si="18"/>
        <v/>
      </c>
      <c r="N14" s="203"/>
      <c r="O14" s="241" t="str">
        <f t="shared" si="19"/>
        <v/>
      </c>
      <c r="P14" s="203"/>
      <c r="Q14" s="241" t="str">
        <f t="shared" si="20"/>
        <v/>
      </c>
      <c r="R14" s="203"/>
      <c r="S14" s="241" t="str">
        <f t="shared" si="21"/>
        <v/>
      </c>
      <c r="T14" s="203">
        <v>2</v>
      </c>
      <c r="U14" s="241">
        <f t="shared" si="22"/>
        <v>1134.0566999999999</v>
      </c>
      <c r="V14" s="203"/>
      <c r="W14" s="241" t="str">
        <f t="shared" si="23"/>
        <v/>
      </c>
      <c r="X14" s="203"/>
      <c r="Y14" s="241" t="str">
        <f t="shared" si="24"/>
        <v/>
      </c>
      <c r="Z14" s="203"/>
      <c r="AA14" s="241" t="str">
        <f t="shared" si="25"/>
        <v/>
      </c>
      <c r="AB14" s="203"/>
      <c r="AC14" s="241" t="str">
        <f t="shared" si="26"/>
        <v/>
      </c>
      <c r="AD14" s="203"/>
      <c r="AE14" s="241" t="str">
        <f t="shared" si="27"/>
        <v/>
      </c>
      <c r="AF14" s="203"/>
      <c r="AG14" s="241" t="str">
        <f t="shared" si="28"/>
        <v/>
      </c>
      <c r="AH14" s="203"/>
      <c r="AI14" s="241" t="str">
        <f t="shared" si="29"/>
        <v/>
      </c>
      <c r="AJ14" s="203"/>
      <c r="AK14" s="243" t="str">
        <f t="shared" si="30"/>
        <v/>
      </c>
      <c r="AL14" s="203"/>
      <c r="AM14" s="243" t="str">
        <f t="shared" si="30"/>
        <v/>
      </c>
      <c r="AN14" s="83"/>
      <c r="AO14" s="114" t="str">
        <f t="shared" si="31"/>
        <v/>
      </c>
      <c r="AP14" s="115" t="str">
        <f t="shared" si="32"/>
        <v/>
      </c>
      <c r="AQ14" s="115" t="str">
        <f t="shared" si="33"/>
        <v/>
      </c>
      <c r="AR14" s="115" t="str">
        <f t="shared" si="34"/>
        <v/>
      </c>
      <c r="AS14" s="115" t="str">
        <f t="shared" si="35"/>
        <v/>
      </c>
      <c r="AT14" s="115" t="str">
        <f t="shared" si="36"/>
        <v/>
      </c>
      <c r="AU14" s="115" t="str">
        <f t="shared" si="37"/>
        <v/>
      </c>
      <c r="AV14" s="115" t="str">
        <f t="shared" si="38"/>
        <v/>
      </c>
      <c r="AW14" s="115" t="str">
        <f t="shared" si="39"/>
        <v/>
      </c>
      <c r="AX14" s="115" t="str">
        <f t="shared" si="40"/>
        <v/>
      </c>
      <c r="AY14" s="115" t="str">
        <f t="shared" si="41"/>
        <v/>
      </c>
      <c r="AZ14" s="115" t="str">
        <f t="shared" si="42"/>
        <v/>
      </c>
      <c r="BA14" s="115" t="str">
        <f t="shared" si="0"/>
        <v/>
      </c>
      <c r="BB14" s="116" t="str">
        <f t="shared" si="43"/>
        <v/>
      </c>
      <c r="BC14" s="83" t="str">
        <f t="shared" si="44"/>
        <v/>
      </c>
      <c r="BD14" s="117" t="str">
        <f t="shared" si="1"/>
        <v/>
      </c>
      <c r="BE14" s="115" t="str">
        <f t="shared" si="2"/>
        <v/>
      </c>
      <c r="BF14" s="115" t="str">
        <f t="shared" si="3"/>
        <v/>
      </c>
      <c r="BG14" s="115" t="str">
        <f t="shared" si="4"/>
        <v/>
      </c>
      <c r="BH14" s="115" t="str">
        <f t="shared" si="5"/>
        <v/>
      </c>
      <c r="BI14" s="115">
        <f t="shared" si="6"/>
        <v>1134.0566999999999</v>
      </c>
      <c r="BJ14" s="115" t="str">
        <f t="shared" si="7"/>
        <v/>
      </c>
      <c r="BK14" s="115" t="str">
        <f t="shared" si="8"/>
        <v/>
      </c>
      <c r="BL14" s="115" t="str">
        <f t="shared" si="9"/>
        <v/>
      </c>
      <c r="BM14" s="115" t="str">
        <f t="shared" si="10"/>
        <v/>
      </c>
      <c r="BN14" s="115" t="str">
        <f t="shared" si="11"/>
        <v/>
      </c>
      <c r="BO14" s="115" t="str">
        <f t="shared" si="12"/>
        <v/>
      </c>
      <c r="BP14" s="115" t="str">
        <f t="shared" si="13"/>
        <v/>
      </c>
      <c r="BQ14" s="255" t="str">
        <f t="shared" si="45"/>
        <v/>
      </c>
      <c r="BR14" s="83"/>
      <c r="BS14" s="83"/>
      <c r="BT14" s="21" t="s">
        <v>71</v>
      </c>
      <c r="BU14" s="22">
        <v>245.1</v>
      </c>
      <c r="BV14" s="22">
        <v>0</v>
      </c>
      <c r="BW14" s="22">
        <v>119.71130551816968</v>
      </c>
      <c r="BX14" s="22">
        <v>0</v>
      </c>
      <c r="BY14" s="22">
        <v>364.81130551816966</v>
      </c>
      <c r="BZ14" s="23">
        <v>0.17101598796088957</v>
      </c>
      <c r="CA14" s="83"/>
    </row>
    <row r="15" spans="1:79" ht="12" customHeight="1" x14ac:dyDescent="0.35">
      <c r="A15" s="78"/>
      <c r="B15" s="111"/>
      <c r="C15" s="102" t="s">
        <v>255</v>
      </c>
      <c r="D15" s="112">
        <f t="shared" si="14"/>
        <v>4</v>
      </c>
      <c r="E15" s="103">
        <v>650</v>
      </c>
      <c r="F15" s="104">
        <f t="shared" si="15"/>
        <v>2600</v>
      </c>
      <c r="G15" s="105" t="s">
        <v>50</v>
      </c>
      <c r="H15" s="113"/>
      <c r="I15" s="83" t="str">
        <f t="shared" si="16"/>
        <v/>
      </c>
      <c r="J15" s="203"/>
      <c r="K15" s="241" t="str">
        <f t="shared" si="17"/>
        <v/>
      </c>
      <c r="L15" s="203"/>
      <c r="M15" s="241" t="str">
        <f t="shared" si="18"/>
        <v/>
      </c>
      <c r="N15" s="203"/>
      <c r="O15" s="241" t="str">
        <f t="shared" si="19"/>
        <v/>
      </c>
      <c r="P15" s="203">
        <v>2</v>
      </c>
      <c r="Q15" s="241">
        <f t="shared" si="20"/>
        <v>1300</v>
      </c>
      <c r="R15" s="203"/>
      <c r="S15" s="241" t="str">
        <f t="shared" si="21"/>
        <v/>
      </c>
      <c r="T15" s="203"/>
      <c r="U15" s="241" t="str">
        <f t="shared" si="22"/>
        <v/>
      </c>
      <c r="V15" s="203">
        <v>2</v>
      </c>
      <c r="W15" s="241">
        <f t="shared" si="23"/>
        <v>1300</v>
      </c>
      <c r="X15" s="203"/>
      <c r="Y15" s="241" t="str">
        <f t="shared" si="24"/>
        <v/>
      </c>
      <c r="Z15" s="203"/>
      <c r="AA15" s="241" t="str">
        <f t="shared" si="25"/>
        <v/>
      </c>
      <c r="AB15" s="203"/>
      <c r="AC15" s="241" t="str">
        <f t="shared" si="26"/>
        <v/>
      </c>
      <c r="AD15" s="203"/>
      <c r="AE15" s="241" t="str">
        <f t="shared" si="27"/>
        <v/>
      </c>
      <c r="AF15" s="203"/>
      <c r="AG15" s="241" t="str">
        <f t="shared" si="28"/>
        <v/>
      </c>
      <c r="AH15" s="203"/>
      <c r="AI15" s="241" t="str">
        <f t="shared" si="29"/>
        <v/>
      </c>
      <c r="AJ15" s="203"/>
      <c r="AK15" s="243" t="str">
        <f t="shared" si="30"/>
        <v/>
      </c>
      <c r="AL15" s="203"/>
      <c r="AM15" s="243" t="str">
        <f t="shared" si="30"/>
        <v/>
      </c>
      <c r="AN15" s="83"/>
      <c r="AO15" s="114" t="str">
        <f t="shared" si="31"/>
        <v/>
      </c>
      <c r="AP15" s="115" t="str">
        <f t="shared" si="32"/>
        <v/>
      </c>
      <c r="AQ15" s="115" t="str">
        <f t="shared" si="33"/>
        <v/>
      </c>
      <c r="AR15" s="115" t="str">
        <f t="shared" si="34"/>
        <v/>
      </c>
      <c r="AS15" s="115" t="str">
        <f t="shared" si="35"/>
        <v/>
      </c>
      <c r="AT15" s="115" t="str">
        <f t="shared" si="36"/>
        <v/>
      </c>
      <c r="AU15" s="115" t="str">
        <f t="shared" si="37"/>
        <v/>
      </c>
      <c r="AV15" s="115" t="str">
        <f t="shared" si="38"/>
        <v/>
      </c>
      <c r="AW15" s="115" t="str">
        <f t="shared" si="39"/>
        <v/>
      </c>
      <c r="AX15" s="115" t="str">
        <f t="shared" si="40"/>
        <v/>
      </c>
      <c r="AY15" s="115" t="str">
        <f t="shared" si="41"/>
        <v/>
      </c>
      <c r="AZ15" s="115" t="str">
        <f t="shared" si="42"/>
        <v/>
      </c>
      <c r="BA15" s="115" t="str">
        <f t="shared" si="0"/>
        <v/>
      </c>
      <c r="BB15" s="116" t="str">
        <f t="shared" si="43"/>
        <v/>
      </c>
      <c r="BC15" s="83" t="str">
        <f t="shared" si="44"/>
        <v/>
      </c>
      <c r="BD15" s="117" t="str">
        <f t="shared" si="1"/>
        <v/>
      </c>
      <c r="BE15" s="115" t="str">
        <f t="shared" si="2"/>
        <v/>
      </c>
      <c r="BF15" s="115" t="str">
        <f t="shared" si="3"/>
        <v/>
      </c>
      <c r="BG15" s="115">
        <f t="shared" si="4"/>
        <v>1300</v>
      </c>
      <c r="BH15" s="115" t="str">
        <f t="shared" si="5"/>
        <v/>
      </c>
      <c r="BI15" s="115" t="str">
        <f t="shared" si="6"/>
        <v/>
      </c>
      <c r="BJ15" s="115">
        <f t="shared" si="7"/>
        <v>1300</v>
      </c>
      <c r="BK15" s="115" t="str">
        <f t="shared" si="8"/>
        <v/>
      </c>
      <c r="BL15" s="115" t="str">
        <f t="shared" si="9"/>
        <v/>
      </c>
      <c r="BM15" s="115" t="str">
        <f t="shared" si="10"/>
        <v/>
      </c>
      <c r="BN15" s="115" t="str">
        <f t="shared" si="11"/>
        <v/>
      </c>
      <c r="BO15" s="115" t="str">
        <f t="shared" si="12"/>
        <v/>
      </c>
      <c r="BP15" s="115" t="str">
        <f t="shared" si="13"/>
        <v/>
      </c>
      <c r="BQ15" s="255" t="str">
        <f t="shared" si="45"/>
        <v/>
      </c>
      <c r="BR15" s="83"/>
      <c r="BS15" s="83"/>
      <c r="BT15" s="21" t="s">
        <v>75</v>
      </c>
      <c r="BU15" s="22">
        <v>11.1</v>
      </c>
      <c r="BV15" s="22">
        <v>0</v>
      </c>
      <c r="BW15" s="22">
        <v>5.4214422327690057</v>
      </c>
      <c r="BX15" s="22">
        <v>0</v>
      </c>
      <c r="BY15" s="22">
        <v>16.521442232769004</v>
      </c>
      <c r="BZ15" s="23">
        <v>7.7449101034919379E-3</v>
      </c>
      <c r="CA15" s="83"/>
    </row>
    <row r="16" spans="1:79" ht="12" customHeight="1" x14ac:dyDescent="0.35">
      <c r="A16" s="78"/>
      <c r="B16" s="111"/>
      <c r="C16" s="102" t="s">
        <v>256</v>
      </c>
      <c r="D16" s="112">
        <f t="shared" si="14"/>
        <v>5</v>
      </c>
      <c r="E16" s="103">
        <v>500</v>
      </c>
      <c r="F16" s="104">
        <f t="shared" si="15"/>
        <v>2500</v>
      </c>
      <c r="G16" s="105" t="s">
        <v>50</v>
      </c>
      <c r="H16" s="113"/>
      <c r="I16" s="83" t="str">
        <f t="shared" si="16"/>
        <v/>
      </c>
      <c r="J16" s="203"/>
      <c r="K16" s="241" t="str">
        <f t="shared" si="17"/>
        <v/>
      </c>
      <c r="L16" s="203">
        <v>1</v>
      </c>
      <c r="M16" s="241">
        <f t="shared" si="18"/>
        <v>500</v>
      </c>
      <c r="N16" s="203"/>
      <c r="O16" s="241" t="str">
        <f t="shared" si="19"/>
        <v/>
      </c>
      <c r="P16" s="203"/>
      <c r="Q16" s="241" t="str">
        <f t="shared" si="20"/>
        <v/>
      </c>
      <c r="R16" s="203"/>
      <c r="S16" s="241" t="str">
        <f t="shared" si="21"/>
        <v/>
      </c>
      <c r="T16" s="203">
        <v>1</v>
      </c>
      <c r="U16" s="241">
        <f t="shared" si="22"/>
        <v>500</v>
      </c>
      <c r="V16" s="203"/>
      <c r="W16" s="241" t="str">
        <f t="shared" si="23"/>
        <v/>
      </c>
      <c r="X16" s="203"/>
      <c r="Y16" s="241" t="str">
        <f t="shared" si="24"/>
        <v/>
      </c>
      <c r="Z16" s="203"/>
      <c r="AA16" s="241" t="str">
        <f t="shared" si="25"/>
        <v/>
      </c>
      <c r="AB16" s="203"/>
      <c r="AC16" s="241" t="str">
        <f t="shared" si="26"/>
        <v/>
      </c>
      <c r="AD16" s="203"/>
      <c r="AE16" s="241" t="str">
        <f t="shared" si="27"/>
        <v/>
      </c>
      <c r="AF16" s="203"/>
      <c r="AG16" s="241" t="str">
        <f t="shared" si="28"/>
        <v/>
      </c>
      <c r="AH16" s="203"/>
      <c r="AI16" s="241" t="str">
        <f t="shared" si="29"/>
        <v/>
      </c>
      <c r="AJ16" s="203">
        <v>3</v>
      </c>
      <c r="AK16" s="243">
        <f t="shared" si="30"/>
        <v>1500</v>
      </c>
      <c r="AL16" s="203"/>
      <c r="AM16" s="243" t="str">
        <f t="shared" si="30"/>
        <v/>
      </c>
      <c r="AN16" s="83"/>
      <c r="AO16" s="114">
        <f t="shared" si="31"/>
        <v>8.1112234191976391</v>
      </c>
      <c r="AP16" s="115">
        <f t="shared" si="32"/>
        <v>451.65638160306196</v>
      </c>
      <c r="AQ16" s="115">
        <f t="shared" si="33"/>
        <v>73.995289772551374</v>
      </c>
      <c r="AR16" s="115">
        <f t="shared" si="34"/>
        <v>300.58624077336287</v>
      </c>
      <c r="AS16" s="115">
        <f t="shared" si="35"/>
        <v>8.1112234191976391</v>
      </c>
      <c r="AT16" s="115">
        <f t="shared" si="36"/>
        <v>166.88911986168006</v>
      </c>
      <c r="AU16" s="115">
        <f t="shared" si="37"/>
        <v>60.912671354490655</v>
      </c>
      <c r="AV16" s="115">
        <f t="shared" si="38"/>
        <v>256.52398194133434</v>
      </c>
      <c r="AW16" s="115">
        <f t="shared" si="39"/>
        <v>11.617365155237907</v>
      </c>
      <c r="AX16" s="115">
        <f t="shared" si="40"/>
        <v>97.43934197771614</v>
      </c>
      <c r="AY16" s="115">
        <f t="shared" si="41"/>
        <v>10.152111892415109</v>
      </c>
      <c r="AZ16" s="115">
        <f t="shared" si="42"/>
        <v>27.839811993633187</v>
      </c>
      <c r="BA16" s="115">
        <f t="shared" si="0"/>
        <v>14.233888838850049</v>
      </c>
      <c r="BB16" s="116">
        <f t="shared" si="43"/>
        <v>11.931347997271459</v>
      </c>
      <c r="BC16" s="83" t="str">
        <f t="shared" si="44"/>
        <v/>
      </c>
      <c r="BD16" s="117">
        <f t="shared" si="1"/>
        <v>8.1112234191976391</v>
      </c>
      <c r="BE16" s="115">
        <f t="shared" si="2"/>
        <v>951.65638160306196</v>
      </c>
      <c r="BF16" s="115">
        <f t="shared" si="3"/>
        <v>73.995289772551374</v>
      </c>
      <c r="BG16" s="115">
        <f t="shared" si="4"/>
        <v>300.58624077336287</v>
      </c>
      <c r="BH16" s="115">
        <f t="shared" si="5"/>
        <v>8.1112234191976391</v>
      </c>
      <c r="BI16" s="115">
        <f t="shared" si="6"/>
        <v>666.88911986168</v>
      </c>
      <c r="BJ16" s="115">
        <f t="shared" si="7"/>
        <v>60.912671354490655</v>
      </c>
      <c r="BK16" s="115">
        <f t="shared" si="8"/>
        <v>256.52398194133434</v>
      </c>
      <c r="BL16" s="115">
        <f t="shared" si="9"/>
        <v>11.617365155237907</v>
      </c>
      <c r="BM16" s="115">
        <f t="shared" si="10"/>
        <v>97.43934197771614</v>
      </c>
      <c r="BN16" s="115">
        <f t="shared" si="11"/>
        <v>10.152111892415109</v>
      </c>
      <c r="BO16" s="115">
        <f t="shared" si="12"/>
        <v>27.839811993633187</v>
      </c>
      <c r="BP16" s="115">
        <f t="shared" si="13"/>
        <v>14.233888838850049</v>
      </c>
      <c r="BQ16" s="255">
        <f t="shared" si="45"/>
        <v>11.931347997271459</v>
      </c>
      <c r="BR16" s="83"/>
      <c r="BS16" s="83"/>
      <c r="BT16" s="21" t="s">
        <v>79</v>
      </c>
      <c r="BU16" s="22">
        <v>93.1</v>
      </c>
      <c r="BV16" s="22">
        <v>0</v>
      </c>
      <c r="BW16" s="22">
        <v>45.471736204576082</v>
      </c>
      <c r="BX16" s="22">
        <v>0</v>
      </c>
      <c r="BY16" s="22">
        <v>138.57173620457607</v>
      </c>
      <c r="BZ16" s="23">
        <v>6.4959561318477424E-2</v>
      </c>
      <c r="CA16" s="83"/>
    </row>
    <row r="17" spans="1:79" ht="12" customHeight="1" x14ac:dyDescent="0.35">
      <c r="A17" s="78"/>
      <c r="B17" s="111"/>
      <c r="C17" s="102" t="s">
        <v>257</v>
      </c>
      <c r="D17" s="112">
        <f t="shared" si="14"/>
        <v>1</v>
      </c>
      <c r="E17" s="103">
        <v>145.40913450000002</v>
      </c>
      <c r="F17" s="104">
        <f t="shared" si="15"/>
        <v>145.40913450000002</v>
      </c>
      <c r="G17" s="105" t="s">
        <v>50</v>
      </c>
      <c r="H17" s="113"/>
      <c r="I17" s="83" t="str">
        <f t="shared" si="16"/>
        <v/>
      </c>
      <c r="J17" s="203"/>
      <c r="K17" s="241" t="str">
        <f t="shared" si="17"/>
        <v/>
      </c>
      <c r="L17" s="203"/>
      <c r="M17" s="241" t="str">
        <f t="shared" si="18"/>
        <v/>
      </c>
      <c r="N17" s="203"/>
      <c r="O17" s="241" t="str">
        <f t="shared" si="19"/>
        <v/>
      </c>
      <c r="P17" s="203"/>
      <c r="Q17" s="241" t="str">
        <f t="shared" si="20"/>
        <v/>
      </c>
      <c r="R17" s="203"/>
      <c r="S17" s="241" t="str">
        <f t="shared" si="21"/>
        <v/>
      </c>
      <c r="T17" s="203"/>
      <c r="U17" s="241" t="str">
        <f t="shared" si="22"/>
        <v/>
      </c>
      <c r="V17" s="203"/>
      <c r="W17" s="241" t="str">
        <f t="shared" si="23"/>
        <v/>
      </c>
      <c r="X17" s="203"/>
      <c r="Y17" s="241" t="str">
        <f t="shared" si="24"/>
        <v/>
      </c>
      <c r="Z17" s="203"/>
      <c r="AA17" s="241" t="str">
        <f t="shared" si="25"/>
        <v/>
      </c>
      <c r="AB17" s="203"/>
      <c r="AC17" s="241" t="str">
        <f t="shared" si="26"/>
        <v/>
      </c>
      <c r="AD17" s="203"/>
      <c r="AE17" s="241" t="str">
        <f t="shared" si="27"/>
        <v/>
      </c>
      <c r="AF17" s="203"/>
      <c r="AG17" s="241" t="str">
        <f t="shared" si="28"/>
        <v/>
      </c>
      <c r="AH17" s="203"/>
      <c r="AI17" s="241" t="str">
        <f t="shared" si="29"/>
        <v/>
      </c>
      <c r="AJ17" s="203">
        <v>1</v>
      </c>
      <c r="AK17" s="243">
        <f t="shared" si="30"/>
        <v>145.40913450000002</v>
      </c>
      <c r="AL17" s="203"/>
      <c r="AM17" s="243" t="str">
        <f t="shared" si="30"/>
        <v/>
      </c>
      <c r="AN17" s="83"/>
      <c r="AO17" s="114">
        <f t="shared" si="31"/>
        <v>0.78629731808110637</v>
      </c>
      <c r="AP17" s="115">
        <f t="shared" si="32"/>
        <v>43.78330902686865</v>
      </c>
      <c r="AQ17" s="115">
        <f t="shared" si="33"/>
        <v>7.1730606952689318</v>
      </c>
      <c r="AR17" s="115">
        <f t="shared" si="34"/>
        <v>29.138656742308875</v>
      </c>
      <c r="AS17" s="115">
        <f t="shared" si="35"/>
        <v>0.78629731808110637</v>
      </c>
      <c r="AT17" s="115">
        <f t="shared" si="36"/>
        <v>16.178134984369109</v>
      </c>
      <c r="AU17" s="115">
        <f t="shared" si="37"/>
        <v>5.9048392144929531</v>
      </c>
      <c r="AV17" s="115">
        <f t="shared" si="38"/>
        <v>24.867286795055374</v>
      </c>
      <c r="AW17" s="115">
        <f t="shared" si="39"/>
        <v>1.1261806749290684</v>
      </c>
      <c r="AX17" s="115">
        <f t="shared" si="40"/>
        <v>9.4457135888194816</v>
      </c>
      <c r="AY17" s="115">
        <f t="shared" si="41"/>
        <v>0.98413986908215889</v>
      </c>
      <c r="AZ17" s="115">
        <f t="shared" si="42"/>
        <v>2.6987753110912811</v>
      </c>
      <c r="BA17" s="115">
        <f t="shared" si="0"/>
        <v>1.3798249710842641</v>
      </c>
      <c r="BB17" s="116">
        <f t="shared" si="43"/>
        <v>1.156617990467701</v>
      </c>
      <c r="BC17" s="83" t="str">
        <f t="shared" si="44"/>
        <v/>
      </c>
      <c r="BD17" s="117">
        <f t="shared" si="1"/>
        <v>0.78629731808110637</v>
      </c>
      <c r="BE17" s="115">
        <f t="shared" si="2"/>
        <v>43.78330902686865</v>
      </c>
      <c r="BF17" s="115">
        <f t="shared" si="3"/>
        <v>7.1730606952689318</v>
      </c>
      <c r="BG17" s="115">
        <f t="shared" si="4"/>
        <v>29.138656742308875</v>
      </c>
      <c r="BH17" s="115">
        <f t="shared" si="5"/>
        <v>0.78629731808110637</v>
      </c>
      <c r="BI17" s="115">
        <f t="shared" si="6"/>
        <v>16.178134984369109</v>
      </c>
      <c r="BJ17" s="115">
        <f t="shared" si="7"/>
        <v>5.9048392144929531</v>
      </c>
      <c r="BK17" s="115">
        <f t="shared" si="8"/>
        <v>24.867286795055374</v>
      </c>
      <c r="BL17" s="115">
        <f t="shared" si="9"/>
        <v>1.1261806749290684</v>
      </c>
      <c r="BM17" s="115">
        <f t="shared" si="10"/>
        <v>9.4457135888194816</v>
      </c>
      <c r="BN17" s="115">
        <f t="shared" si="11"/>
        <v>0.98413986908215889</v>
      </c>
      <c r="BO17" s="115">
        <f t="shared" si="12"/>
        <v>2.6987753110912811</v>
      </c>
      <c r="BP17" s="115">
        <f t="shared" si="13"/>
        <v>1.3798249710842641</v>
      </c>
      <c r="BQ17" s="255">
        <f t="shared" si="45"/>
        <v>1.156617990467701</v>
      </c>
      <c r="BR17" s="83"/>
      <c r="BS17" s="83"/>
      <c r="BT17" s="21" t="s">
        <v>82</v>
      </c>
      <c r="BU17" s="22">
        <v>9.6999999999999993</v>
      </c>
      <c r="BV17" s="22">
        <v>0</v>
      </c>
      <c r="BW17" s="22">
        <v>4.7376567259332756</v>
      </c>
      <c r="BX17" s="22">
        <v>0</v>
      </c>
      <c r="BY17" s="22">
        <v>14.437656725933275</v>
      </c>
      <c r="BZ17" s="23">
        <v>6.768074594943406E-3</v>
      </c>
      <c r="CA17" s="83"/>
    </row>
    <row r="18" spans="1:79" ht="12" customHeight="1" x14ac:dyDescent="0.35">
      <c r="A18" s="78"/>
      <c r="B18" s="111"/>
      <c r="C18" s="102" t="s">
        <v>258</v>
      </c>
      <c r="D18" s="112">
        <f t="shared" si="14"/>
        <v>11</v>
      </c>
      <c r="E18" s="103">
        <v>218.16175500000003</v>
      </c>
      <c r="F18" s="104">
        <f t="shared" si="15"/>
        <v>2399.7793050000005</v>
      </c>
      <c r="G18" s="105" t="s">
        <v>50</v>
      </c>
      <c r="H18" s="113"/>
      <c r="I18" s="83" t="str">
        <f t="shared" si="16"/>
        <v/>
      </c>
      <c r="J18" s="203"/>
      <c r="K18" s="241" t="str">
        <f t="shared" si="17"/>
        <v/>
      </c>
      <c r="L18" s="203">
        <v>1</v>
      </c>
      <c r="M18" s="241">
        <f t="shared" si="18"/>
        <v>218.16175500000003</v>
      </c>
      <c r="N18" s="203"/>
      <c r="O18" s="241" t="str">
        <f t="shared" si="19"/>
        <v/>
      </c>
      <c r="P18" s="203"/>
      <c r="Q18" s="241" t="str">
        <f t="shared" si="20"/>
        <v/>
      </c>
      <c r="R18" s="203"/>
      <c r="S18" s="241" t="str">
        <f t="shared" si="21"/>
        <v/>
      </c>
      <c r="T18" s="203">
        <v>1</v>
      </c>
      <c r="U18" s="241">
        <f t="shared" si="22"/>
        <v>218.16175500000003</v>
      </c>
      <c r="V18" s="203"/>
      <c r="W18" s="241" t="str">
        <f t="shared" si="23"/>
        <v/>
      </c>
      <c r="X18" s="203"/>
      <c r="Y18" s="241" t="str">
        <f t="shared" si="24"/>
        <v/>
      </c>
      <c r="Z18" s="203"/>
      <c r="AA18" s="241" t="str">
        <f t="shared" si="25"/>
        <v/>
      </c>
      <c r="AB18" s="203"/>
      <c r="AC18" s="241" t="str">
        <f t="shared" si="26"/>
        <v/>
      </c>
      <c r="AD18" s="203"/>
      <c r="AE18" s="241" t="str">
        <f t="shared" si="27"/>
        <v/>
      </c>
      <c r="AF18" s="203"/>
      <c r="AG18" s="241" t="str">
        <f t="shared" si="28"/>
        <v/>
      </c>
      <c r="AH18" s="203"/>
      <c r="AI18" s="241" t="str">
        <f t="shared" si="29"/>
        <v/>
      </c>
      <c r="AJ18" s="203">
        <v>9</v>
      </c>
      <c r="AK18" s="243">
        <f t="shared" si="30"/>
        <v>1963.4557950000003</v>
      </c>
      <c r="AL18" s="203"/>
      <c r="AM18" s="243" t="str">
        <f t="shared" si="30"/>
        <v/>
      </c>
      <c r="AN18" s="83"/>
      <c r="AO18" s="114">
        <f t="shared" si="31"/>
        <v>10.617352417975548</v>
      </c>
      <c r="AP18" s="115">
        <f t="shared" si="32"/>
        <v>591.20489320484239</v>
      </c>
      <c r="AQ18" s="115">
        <f t="shared" si="33"/>
        <v>96.857653671080158</v>
      </c>
      <c r="AR18" s="115">
        <f t="shared" si="34"/>
        <v>393.45853089581647</v>
      </c>
      <c r="AS18" s="115">
        <f t="shared" si="35"/>
        <v>10.617352417975548</v>
      </c>
      <c r="AT18" s="115">
        <f t="shared" si="36"/>
        <v>218.4529396765769</v>
      </c>
      <c r="AU18" s="115">
        <f t="shared" si="37"/>
        <v>79.732891706603468</v>
      </c>
      <c r="AV18" s="115">
        <f t="shared" si="38"/>
        <v>335.78233259945893</v>
      </c>
      <c r="AW18" s="115">
        <f t="shared" si="39"/>
        <v>15.206788624455298</v>
      </c>
      <c r="AX18" s="115">
        <f t="shared" si="40"/>
        <v>127.54522711142236</v>
      </c>
      <c r="AY18" s="115">
        <f t="shared" si="41"/>
        <v>13.288815284433911</v>
      </c>
      <c r="AZ18" s="115">
        <f t="shared" si="42"/>
        <v>36.441493460406392</v>
      </c>
      <c r="BA18" s="115">
        <f t="shared" si="0"/>
        <v>18.631741017350638</v>
      </c>
      <c r="BB18" s="116">
        <f t="shared" si="43"/>
        <v>15.617782911602863</v>
      </c>
      <c r="BC18" s="83" t="str">
        <f t="shared" si="44"/>
        <v/>
      </c>
      <c r="BD18" s="117">
        <f t="shared" si="1"/>
        <v>10.617352417975548</v>
      </c>
      <c r="BE18" s="115">
        <f t="shared" si="2"/>
        <v>809.36664820484248</v>
      </c>
      <c r="BF18" s="115">
        <f t="shared" si="3"/>
        <v>96.857653671080158</v>
      </c>
      <c r="BG18" s="115">
        <f t="shared" si="4"/>
        <v>393.45853089581647</v>
      </c>
      <c r="BH18" s="115">
        <f t="shared" si="5"/>
        <v>10.617352417975548</v>
      </c>
      <c r="BI18" s="115">
        <f t="shared" si="6"/>
        <v>436.61469467657696</v>
      </c>
      <c r="BJ18" s="115">
        <f t="shared" si="7"/>
        <v>79.732891706603468</v>
      </c>
      <c r="BK18" s="115">
        <f t="shared" si="8"/>
        <v>335.78233259945893</v>
      </c>
      <c r="BL18" s="115">
        <f t="shared" si="9"/>
        <v>15.206788624455298</v>
      </c>
      <c r="BM18" s="115">
        <f t="shared" si="10"/>
        <v>127.54522711142236</v>
      </c>
      <c r="BN18" s="115">
        <f t="shared" si="11"/>
        <v>13.288815284433911</v>
      </c>
      <c r="BO18" s="115">
        <f t="shared" si="12"/>
        <v>36.441493460406392</v>
      </c>
      <c r="BP18" s="115">
        <f t="shared" si="13"/>
        <v>18.631741017350638</v>
      </c>
      <c r="BQ18" s="255">
        <f t="shared" si="45"/>
        <v>15.617782911602863</v>
      </c>
      <c r="BR18" s="83"/>
      <c r="BS18" s="83"/>
      <c r="BT18" s="21" t="s">
        <v>85</v>
      </c>
      <c r="BU18" s="22">
        <v>26.6</v>
      </c>
      <c r="BV18" s="22">
        <v>0</v>
      </c>
      <c r="BW18" s="22">
        <v>12.991924629878881</v>
      </c>
      <c r="BX18" s="22">
        <v>0</v>
      </c>
      <c r="BY18" s="22">
        <v>39.591924629878882</v>
      </c>
      <c r="BZ18" s="23">
        <v>1.8559874662422125E-2</v>
      </c>
      <c r="CA18" s="83"/>
    </row>
    <row r="19" spans="1:79" ht="12" customHeight="1" x14ac:dyDescent="0.35">
      <c r="A19" s="78"/>
      <c r="B19" s="111"/>
      <c r="C19" s="102" t="s">
        <v>259</v>
      </c>
      <c r="D19" s="112">
        <f t="shared" si="14"/>
        <v>119</v>
      </c>
      <c r="E19" s="103">
        <v>400</v>
      </c>
      <c r="F19" s="104">
        <f t="shared" si="15"/>
        <v>47600</v>
      </c>
      <c r="G19" s="105" t="s">
        <v>50</v>
      </c>
      <c r="H19" s="113"/>
      <c r="I19" s="83" t="str">
        <f t="shared" si="16"/>
        <v/>
      </c>
      <c r="J19" s="203">
        <v>1</v>
      </c>
      <c r="K19" s="241">
        <f t="shared" si="17"/>
        <v>400</v>
      </c>
      <c r="L19" s="203">
        <v>28</v>
      </c>
      <c r="M19" s="241">
        <f t="shared" si="18"/>
        <v>11200</v>
      </c>
      <c r="N19" s="203">
        <v>10</v>
      </c>
      <c r="O19" s="241">
        <f t="shared" si="19"/>
        <v>4000</v>
      </c>
      <c r="P19" s="203">
        <v>27</v>
      </c>
      <c r="Q19" s="241">
        <f t="shared" si="20"/>
        <v>10800</v>
      </c>
      <c r="R19" s="203">
        <v>1</v>
      </c>
      <c r="S19" s="241">
        <f t="shared" si="21"/>
        <v>400</v>
      </c>
      <c r="T19" s="203">
        <v>15</v>
      </c>
      <c r="U19" s="241">
        <f t="shared" si="22"/>
        <v>6000</v>
      </c>
      <c r="V19" s="203">
        <v>6</v>
      </c>
      <c r="W19" s="241">
        <f t="shared" si="23"/>
        <v>2400</v>
      </c>
      <c r="X19" s="203">
        <v>14</v>
      </c>
      <c r="Y19" s="241">
        <f t="shared" si="24"/>
        <v>5600</v>
      </c>
      <c r="Z19" s="203">
        <v>1</v>
      </c>
      <c r="AA19" s="241">
        <f t="shared" si="25"/>
        <v>400</v>
      </c>
      <c r="AB19" s="203">
        <v>9</v>
      </c>
      <c r="AC19" s="241">
        <f t="shared" si="26"/>
        <v>3600</v>
      </c>
      <c r="AD19" s="203">
        <v>2</v>
      </c>
      <c r="AE19" s="241">
        <f t="shared" si="27"/>
        <v>800</v>
      </c>
      <c r="AF19" s="203">
        <v>4</v>
      </c>
      <c r="AG19" s="241">
        <f t="shared" si="28"/>
        <v>1600</v>
      </c>
      <c r="AH19" s="203"/>
      <c r="AI19" s="241" t="str">
        <f t="shared" si="29"/>
        <v/>
      </c>
      <c r="AJ19" s="203">
        <v>1</v>
      </c>
      <c r="AK19" s="243">
        <f t="shared" si="30"/>
        <v>400</v>
      </c>
      <c r="AL19" s="203"/>
      <c r="AM19" s="243" t="str">
        <f t="shared" si="30"/>
        <v/>
      </c>
      <c r="AN19" s="83"/>
      <c r="AO19" s="114">
        <f t="shared" si="31"/>
        <v>2.1629929117860369</v>
      </c>
      <c r="AP19" s="115">
        <f t="shared" si="32"/>
        <v>120.44170176081653</v>
      </c>
      <c r="AQ19" s="115">
        <f t="shared" si="33"/>
        <v>19.732077272680364</v>
      </c>
      <c r="AR19" s="115">
        <f t="shared" si="34"/>
        <v>80.15633087289676</v>
      </c>
      <c r="AS19" s="115">
        <f t="shared" si="35"/>
        <v>2.1629929117860369</v>
      </c>
      <c r="AT19" s="115">
        <f t="shared" si="36"/>
        <v>44.503765296448016</v>
      </c>
      <c r="AU19" s="115">
        <f t="shared" si="37"/>
        <v>16.243379027864176</v>
      </c>
      <c r="AV19" s="115">
        <f t="shared" si="38"/>
        <v>68.40639518435583</v>
      </c>
      <c r="AW19" s="115">
        <f t="shared" si="39"/>
        <v>3.0979640413967751</v>
      </c>
      <c r="AX19" s="115">
        <f t="shared" si="40"/>
        <v>25.983824527390968</v>
      </c>
      <c r="AY19" s="115">
        <f t="shared" si="41"/>
        <v>2.7072298379773625</v>
      </c>
      <c r="AZ19" s="115">
        <f t="shared" si="42"/>
        <v>7.4239498649688498</v>
      </c>
      <c r="BA19" s="115">
        <f t="shared" si="0"/>
        <v>3.7957036903600132</v>
      </c>
      <c r="BB19" s="116">
        <f t="shared" si="43"/>
        <v>3.1816927992723891</v>
      </c>
      <c r="BC19" s="83" t="str">
        <f t="shared" si="44"/>
        <v/>
      </c>
      <c r="BD19" s="117">
        <f t="shared" si="1"/>
        <v>402.16299291178603</v>
      </c>
      <c r="BE19" s="115">
        <f t="shared" si="2"/>
        <v>11320.441701760816</v>
      </c>
      <c r="BF19" s="115">
        <f t="shared" si="3"/>
        <v>4019.7320772726803</v>
      </c>
      <c r="BG19" s="115">
        <f t="shared" si="4"/>
        <v>10880.156330872896</v>
      </c>
      <c r="BH19" s="115">
        <f t="shared" si="5"/>
        <v>402.16299291178603</v>
      </c>
      <c r="BI19" s="115">
        <f t="shared" si="6"/>
        <v>6044.5037652964484</v>
      </c>
      <c r="BJ19" s="115">
        <f t="shared" si="7"/>
        <v>2416.2433790278642</v>
      </c>
      <c r="BK19" s="115">
        <f t="shared" si="8"/>
        <v>5668.4063951843555</v>
      </c>
      <c r="BL19" s="115">
        <f t="shared" si="9"/>
        <v>403.09796404139678</v>
      </c>
      <c r="BM19" s="115">
        <f t="shared" si="10"/>
        <v>3625.9838245273909</v>
      </c>
      <c r="BN19" s="115">
        <f t="shared" si="11"/>
        <v>802.70722983797737</v>
      </c>
      <c r="BO19" s="115">
        <f t="shared" si="12"/>
        <v>1607.4239498649688</v>
      </c>
      <c r="BP19" s="115">
        <f t="shared" si="13"/>
        <v>3.7957036903600132</v>
      </c>
      <c r="BQ19" s="255">
        <f t="shared" si="45"/>
        <v>3.1816927992723891</v>
      </c>
      <c r="BR19" s="83"/>
      <c r="BS19" s="83"/>
      <c r="BT19" s="21" t="s">
        <v>87</v>
      </c>
      <c r="BU19" s="22">
        <v>13.6</v>
      </c>
      <c r="BV19" s="22">
        <v>0</v>
      </c>
      <c r="BW19" s="22">
        <v>6.6424877806899536</v>
      </c>
      <c r="BX19" s="22">
        <v>0</v>
      </c>
      <c r="BY19" s="22">
        <v>20.242487780689952</v>
      </c>
      <c r="BZ19" s="23">
        <v>9.4892592259000329E-3</v>
      </c>
      <c r="CA19" s="83"/>
    </row>
    <row r="20" spans="1:79" ht="12" customHeight="1" x14ac:dyDescent="0.35">
      <c r="A20" s="78"/>
      <c r="B20" s="111"/>
      <c r="C20" s="102" t="s">
        <v>260</v>
      </c>
      <c r="D20" s="112">
        <f t="shared" si="14"/>
        <v>96</v>
      </c>
      <c r="E20" s="103">
        <v>397.88091000000003</v>
      </c>
      <c r="F20" s="104">
        <f t="shared" si="15"/>
        <v>38196.567360000001</v>
      </c>
      <c r="G20" s="105" t="s">
        <v>50</v>
      </c>
      <c r="H20" s="113"/>
      <c r="I20" s="83" t="str">
        <f t="shared" si="16"/>
        <v/>
      </c>
      <c r="J20" s="203"/>
      <c r="K20" s="241" t="str">
        <f t="shared" si="17"/>
        <v/>
      </c>
      <c r="L20" s="203">
        <v>18</v>
      </c>
      <c r="M20" s="241">
        <f t="shared" si="18"/>
        <v>7161.8563800000002</v>
      </c>
      <c r="N20" s="203">
        <v>4</v>
      </c>
      <c r="O20" s="241">
        <f t="shared" si="19"/>
        <v>1591.5236400000001</v>
      </c>
      <c r="P20" s="203">
        <v>8</v>
      </c>
      <c r="Q20" s="241">
        <f t="shared" si="20"/>
        <v>3183.0472800000002</v>
      </c>
      <c r="R20" s="203"/>
      <c r="S20" s="241" t="str">
        <f t="shared" si="21"/>
        <v/>
      </c>
      <c r="T20" s="203">
        <v>6</v>
      </c>
      <c r="U20" s="241">
        <f t="shared" si="22"/>
        <v>2387.2854600000001</v>
      </c>
      <c r="V20" s="203">
        <v>4</v>
      </c>
      <c r="W20" s="241">
        <f t="shared" si="23"/>
        <v>1591.5236400000001</v>
      </c>
      <c r="X20" s="203">
        <v>11</v>
      </c>
      <c r="Y20" s="241">
        <f t="shared" si="24"/>
        <v>4376.6900100000003</v>
      </c>
      <c r="Z20" s="203">
        <v>1</v>
      </c>
      <c r="AA20" s="241">
        <f t="shared" si="25"/>
        <v>397.88091000000003</v>
      </c>
      <c r="AB20" s="203">
        <v>6</v>
      </c>
      <c r="AC20" s="241">
        <f t="shared" si="26"/>
        <v>2387.2854600000001</v>
      </c>
      <c r="AD20" s="203"/>
      <c r="AE20" s="241" t="str">
        <f t="shared" si="27"/>
        <v/>
      </c>
      <c r="AF20" s="203"/>
      <c r="AG20" s="241" t="str">
        <f t="shared" si="28"/>
        <v/>
      </c>
      <c r="AH20" s="203"/>
      <c r="AI20" s="241" t="str">
        <f t="shared" si="29"/>
        <v/>
      </c>
      <c r="AJ20" s="203">
        <v>38</v>
      </c>
      <c r="AK20" s="243">
        <f t="shared" si="30"/>
        <v>15119.474580000002</v>
      </c>
      <c r="AL20" s="203"/>
      <c r="AM20" s="243" t="str">
        <f t="shared" si="30"/>
        <v/>
      </c>
      <c r="AN20" s="83"/>
      <c r="AO20" s="114">
        <f t="shared" si="31"/>
        <v>81.758290866172928</v>
      </c>
      <c r="AP20" s="115">
        <f t="shared" si="32"/>
        <v>4552.538120361517</v>
      </c>
      <c r="AQ20" s="115">
        <f t="shared" si="33"/>
        <v>745.84660183721633</v>
      </c>
      <c r="AR20" s="115">
        <f t="shared" si="34"/>
        <v>3029.8040176470799</v>
      </c>
      <c r="AS20" s="115">
        <f t="shared" si="35"/>
        <v>81.758290866172928</v>
      </c>
      <c r="AT20" s="115">
        <f t="shared" si="36"/>
        <v>1682.1838702848302</v>
      </c>
      <c r="AU20" s="115">
        <f t="shared" si="37"/>
        <v>613.97839076274386</v>
      </c>
      <c r="AV20" s="115">
        <f t="shared" si="38"/>
        <v>2585.6718827482564</v>
      </c>
      <c r="AW20" s="115">
        <f t="shared" si="39"/>
        <v>117.09897143413154</v>
      </c>
      <c r="AX20" s="115">
        <f t="shared" si="40"/>
        <v>982.15443608267083</v>
      </c>
      <c r="AY20" s="115">
        <f t="shared" si="41"/>
        <v>102.32973179379064</v>
      </c>
      <c r="AZ20" s="115">
        <f t="shared" si="42"/>
        <v>280.61555316647741</v>
      </c>
      <c r="BA20" s="115">
        <f t="shared" si="0"/>
        <v>143.47261364902604</v>
      </c>
      <c r="BB20" s="116">
        <f t="shared" si="43"/>
        <v>120.26380849991983</v>
      </c>
      <c r="BC20" s="83" t="str">
        <f t="shared" si="44"/>
        <v/>
      </c>
      <c r="BD20" s="117">
        <f t="shared" si="1"/>
        <v>81.758290866172928</v>
      </c>
      <c r="BE20" s="115">
        <f t="shared" si="2"/>
        <v>11714.394500361517</v>
      </c>
      <c r="BF20" s="115">
        <f t="shared" si="3"/>
        <v>2337.3702418372163</v>
      </c>
      <c r="BG20" s="115">
        <f t="shared" si="4"/>
        <v>6212.8512976470802</v>
      </c>
      <c r="BH20" s="115">
        <f t="shared" si="5"/>
        <v>81.758290866172928</v>
      </c>
      <c r="BI20" s="115">
        <f t="shared" si="6"/>
        <v>4069.46933028483</v>
      </c>
      <c r="BJ20" s="115">
        <f t="shared" si="7"/>
        <v>2205.5020307627437</v>
      </c>
      <c r="BK20" s="115">
        <f t="shared" si="8"/>
        <v>6962.3618927482567</v>
      </c>
      <c r="BL20" s="115">
        <f t="shared" si="9"/>
        <v>514.97988143413158</v>
      </c>
      <c r="BM20" s="115">
        <f t="shared" si="10"/>
        <v>3369.4398960826711</v>
      </c>
      <c r="BN20" s="115">
        <f t="shared" si="11"/>
        <v>102.32973179379064</v>
      </c>
      <c r="BO20" s="115">
        <f t="shared" si="12"/>
        <v>280.61555316647741</v>
      </c>
      <c r="BP20" s="115">
        <f t="shared" si="13"/>
        <v>143.47261364902604</v>
      </c>
      <c r="BQ20" s="255">
        <f t="shared" si="45"/>
        <v>120.26380849991983</v>
      </c>
      <c r="BR20" s="83"/>
      <c r="BS20" s="83"/>
      <c r="BT20" s="39" t="s">
        <v>35</v>
      </c>
      <c r="BU20" s="22">
        <v>11.400000000000091</v>
      </c>
      <c r="BV20" s="40">
        <v>0</v>
      </c>
      <c r="BW20" s="40">
        <v>5.5679676985195643</v>
      </c>
      <c r="BX20" s="40">
        <v>0</v>
      </c>
      <c r="BY20" s="40">
        <v>16.967967698519654</v>
      </c>
      <c r="BZ20" s="41">
        <v>7.9542319981809727E-3</v>
      </c>
      <c r="CA20" s="83"/>
    </row>
    <row r="21" spans="1:79" ht="12" customHeight="1" x14ac:dyDescent="0.35">
      <c r="A21" s="78"/>
      <c r="B21" s="111"/>
      <c r="C21" s="102" t="s">
        <v>261</v>
      </c>
      <c r="D21" s="112">
        <f t="shared" si="14"/>
        <v>15</v>
      </c>
      <c r="E21" s="103">
        <v>663.13485000000003</v>
      </c>
      <c r="F21" s="104">
        <f t="shared" si="15"/>
        <v>9947.0227500000001</v>
      </c>
      <c r="G21" s="105" t="s">
        <v>50</v>
      </c>
      <c r="H21" s="113"/>
      <c r="I21" s="83" t="str">
        <f t="shared" si="16"/>
        <v/>
      </c>
      <c r="J21" s="203"/>
      <c r="K21" s="241" t="str">
        <f t="shared" si="17"/>
        <v/>
      </c>
      <c r="L21" s="203">
        <v>8</v>
      </c>
      <c r="M21" s="241">
        <f t="shared" si="18"/>
        <v>5305.0788000000002</v>
      </c>
      <c r="N21" s="203"/>
      <c r="O21" s="241" t="str">
        <f t="shared" si="19"/>
        <v/>
      </c>
      <c r="P21" s="203"/>
      <c r="Q21" s="241" t="str">
        <f t="shared" si="20"/>
        <v/>
      </c>
      <c r="R21" s="203"/>
      <c r="S21" s="241" t="str">
        <f t="shared" si="21"/>
        <v/>
      </c>
      <c r="T21" s="203">
        <v>1</v>
      </c>
      <c r="U21" s="241">
        <f t="shared" si="22"/>
        <v>663.13485000000003</v>
      </c>
      <c r="V21" s="203"/>
      <c r="W21" s="241" t="str">
        <f t="shared" si="23"/>
        <v/>
      </c>
      <c r="X21" s="203">
        <v>2</v>
      </c>
      <c r="Y21" s="241">
        <f t="shared" si="24"/>
        <v>1326.2697000000001</v>
      </c>
      <c r="Z21" s="203"/>
      <c r="AA21" s="241" t="str">
        <f t="shared" si="25"/>
        <v/>
      </c>
      <c r="AB21" s="203"/>
      <c r="AC21" s="241" t="str">
        <f t="shared" si="26"/>
        <v/>
      </c>
      <c r="AD21" s="203">
        <v>2</v>
      </c>
      <c r="AE21" s="241">
        <f t="shared" si="27"/>
        <v>1326.2697000000001</v>
      </c>
      <c r="AF21" s="203">
        <v>2</v>
      </c>
      <c r="AG21" s="241">
        <f t="shared" si="28"/>
        <v>1326.2697000000001</v>
      </c>
      <c r="AH21" s="203"/>
      <c r="AI21" s="241" t="str">
        <f t="shared" si="29"/>
        <v/>
      </c>
      <c r="AJ21" s="203"/>
      <c r="AK21" s="243" t="str">
        <f t="shared" si="30"/>
        <v/>
      </c>
      <c r="AL21" s="203"/>
      <c r="AM21" s="243" t="str">
        <f t="shared" si="30"/>
        <v/>
      </c>
      <c r="AN21" s="83"/>
      <c r="AO21" s="114" t="str">
        <f t="shared" si="31"/>
        <v/>
      </c>
      <c r="AP21" s="115" t="str">
        <f t="shared" si="32"/>
        <v/>
      </c>
      <c r="AQ21" s="115" t="str">
        <f t="shared" si="33"/>
        <v/>
      </c>
      <c r="AR21" s="115" t="str">
        <f t="shared" si="34"/>
        <v/>
      </c>
      <c r="AS21" s="115" t="str">
        <f t="shared" si="35"/>
        <v/>
      </c>
      <c r="AT21" s="115" t="str">
        <f t="shared" si="36"/>
        <v/>
      </c>
      <c r="AU21" s="115" t="str">
        <f t="shared" si="37"/>
        <v/>
      </c>
      <c r="AV21" s="115" t="str">
        <f t="shared" si="38"/>
        <v/>
      </c>
      <c r="AW21" s="115" t="str">
        <f t="shared" si="39"/>
        <v/>
      </c>
      <c r="AX21" s="115" t="str">
        <f t="shared" si="40"/>
        <v/>
      </c>
      <c r="AY21" s="115" t="str">
        <f t="shared" si="41"/>
        <v/>
      </c>
      <c r="AZ21" s="115" t="str">
        <f t="shared" si="42"/>
        <v/>
      </c>
      <c r="BA21" s="115" t="str">
        <f t="shared" si="0"/>
        <v/>
      </c>
      <c r="BB21" s="116" t="str">
        <f t="shared" si="43"/>
        <v/>
      </c>
      <c r="BC21" s="83" t="str">
        <f t="shared" si="44"/>
        <v/>
      </c>
      <c r="BD21" s="117" t="str">
        <f t="shared" si="1"/>
        <v/>
      </c>
      <c r="BE21" s="115">
        <f t="shared" si="2"/>
        <v>5305.0788000000002</v>
      </c>
      <c r="BF21" s="115" t="str">
        <f t="shared" si="3"/>
        <v/>
      </c>
      <c r="BG21" s="115" t="str">
        <f t="shared" si="4"/>
        <v/>
      </c>
      <c r="BH21" s="115" t="str">
        <f t="shared" si="5"/>
        <v/>
      </c>
      <c r="BI21" s="115">
        <f t="shared" si="6"/>
        <v>663.13485000000003</v>
      </c>
      <c r="BJ21" s="115" t="str">
        <f t="shared" si="7"/>
        <v/>
      </c>
      <c r="BK21" s="115">
        <f t="shared" si="8"/>
        <v>1326.2697000000001</v>
      </c>
      <c r="BL21" s="115" t="str">
        <f t="shared" si="9"/>
        <v/>
      </c>
      <c r="BM21" s="115" t="str">
        <f t="shared" si="10"/>
        <v/>
      </c>
      <c r="BN21" s="115">
        <f t="shared" si="11"/>
        <v>1326.2697000000001</v>
      </c>
      <c r="BO21" s="115">
        <f t="shared" si="12"/>
        <v>1326.2697000000001</v>
      </c>
      <c r="BP21" s="115" t="str">
        <f t="shared" si="13"/>
        <v/>
      </c>
      <c r="BQ21" s="255" t="str">
        <f t="shared" si="45"/>
        <v/>
      </c>
      <c r="BR21" s="83"/>
      <c r="BS21" s="83"/>
      <c r="BT21" s="39" t="s">
        <v>92</v>
      </c>
      <c r="BU21" s="22">
        <v>1424.8999999999999</v>
      </c>
      <c r="BV21" s="40">
        <v>0</v>
      </c>
      <c r="BW21" s="40">
        <v>689.50000000000057</v>
      </c>
      <c r="BX21" s="40">
        <v>18.800000000000004</v>
      </c>
      <c r="BY21" s="40">
        <v>2133.2000000000003</v>
      </c>
      <c r="BZ21" s="41">
        <v>1</v>
      </c>
      <c r="CA21" s="83"/>
    </row>
    <row r="22" spans="1:79" ht="12" customHeight="1" x14ac:dyDescent="0.35">
      <c r="A22" s="78"/>
      <c r="B22" s="111"/>
      <c r="C22" s="102" t="s">
        <v>262</v>
      </c>
      <c r="D22" s="112">
        <f t="shared" si="14"/>
        <v>89</v>
      </c>
      <c r="E22" s="103">
        <v>747.70857000000012</v>
      </c>
      <c r="F22" s="104">
        <f t="shared" si="15"/>
        <v>66546.062730000005</v>
      </c>
      <c r="G22" s="105" t="s">
        <v>50</v>
      </c>
      <c r="H22" s="113"/>
      <c r="I22" s="83" t="str">
        <f t="shared" si="16"/>
        <v/>
      </c>
      <c r="J22" s="203">
        <v>1</v>
      </c>
      <c r="K22" s="241">
        <f t="shared" si="17"/>
        <v>747.70857000000012</v>
      </c>
      <c r="L22" s="203">
        <v>16</v>
      </c>
      <c r="M22" s="241">
        <f t="shared" si="18"/>
        <v>11963.337120000002</v>
      </c>
      <c r="N22" s="203">
        <v>10</v>
      </c>
      <c r="O22" s="241">
        <f t="shared" si="19"/>
        <v>7477.0857000000015</v>
      </c>
      <c r="P22" s="203">
        <v>24</v>
      </c>
      <c r="Q22" s="241">
        <f t="shared" si="20"/>
        <v>17945.005680000002</v>
      </c>
      <c r="R22" s="203">
        <v>1</v>
      </c>
      <c r="S22" s="241">
        <f t="shared" si="21"/>
        <v>747.70857000000012</v>
      </c>
      <c r="T22" s="203">
        <v>12</v>
      </c>
      <c r="U22" s="241">
        <f t="shared" si="22"/>
        <v>8972.502840000001</v>
      </c>
      <c r="V22" s="203">
        <v>5</v>
      </c>
      <c r="W22" s="241">
        <f t="shared" si="23"/>
        <v>3738.5428500000007</v>
      </c>
      <c r="X22" s="203">
        <v>11</v>
      </c>
      <c r="Y22" s="241">
        <f t="shared" si="24"/>
        <v>8224.7942700000021</v>
      </c>
      <c r="Z22" s="203">
        <v>1</v>
      </c>
      <c r="AA22" s="241">
        <f t="shared" si="25"/>
        <v>747.70857000000012</v>
      </c>
      <c r="AB22" s="203">
        <v>6</v>
      </c>
      <c r="AC22" s="241">
        <f t="shared" si="26"/>
        <v>4486.2514200000005</v>
      </c>
      <c r="AD22" s="203"/>
      <c r="AE22" s="241" t="str">
        <f t="shared" si="27"/>
        <v/>
      </c>
      <c r="AF22" s="203">
        <v>2</v>
      </c>
      <c r="AG22" s="241">
        <f t="shared" si="28"/>
        <v>1495.4171400000002</v>
      </c>
      <c r="AH22" s="203"/>
      <c r="AI22" s="241" t="str">
        <f t="shared" si="29"/>
        <v/>
      </c>
      <c r="AJ22" s="203"/>
      <c r="AK22" s="243" t="str">
        <f t="shared" si="30"/>
        <v/>
      </c>
      <c r="AL22" s="203"/>
      <c r="AM22" s="243" t="str">
        <f t="shared" si="30"/>
        <v/>
      </c>
      <c r="AN22" s="83"/>
      <c r="AO22" s="114" t="str">
        <f t="shared" si="31"/>
        <v/>
      </c>
      <c r="AP22" s="115" t="str">
        <f t="shared" si="32"/>
        <v/>
      </c>
      <c r="AQ22" s="115" t="str">
        <f t="shared" si="33"/>
        <v/>
      </c>
      <c r="AR22" s="115" t="str">
        <f t="shared" si="34"/>
        <v/>
      </c>
      <c r="AS22" s="115" t="str">
        <f t="shared" si="35"/>
        <v/>
      </c>
      <c r="AT22" s="115" t="str">
        <f t="shared" si="36"/>
        <v/>
      </c>
      <c r="AU22" s="115" t="str">
        <f t="shared" si="37"/>
        <v/>
      </c>
      <c r="AV22" s="115" t="str">
        <f t="shared" si="38"/>
        <v/>
      </c>
      <c r="AW22" s="115" t="str">
        <f t="shared" si="39"/>
        <v/>
      </c>
      <c r="AX22" s="115" t="str">
        <f t="shared" si="40"/>
        <v/>
      </c>
      <c r="AY22" s="115" t="str">
        <f t="shared" si="41"/>
        <v/>
      </c>
      <c r="AZ22" s="115" t="str">
        <f t="shared" si="42"/>
        <v/>
      </c>
      <c r="BA22" s="115" t="str">
        <f t="shared" si="0"/>
        <v/>
      </c>
      <c r="BB22" s="116" t="str">
        <f t="shared" si="43"/>
        <v/>
      </c>
      <c r="BC22" s="83" t="str">
        <f t="shared" si="44"/>
        <v/>
      </c>
      <c r="BD22" s="117">
        <f t="shared" si="1"/>
        <v>747.70857000000012</v>
      </c>
      <c r="BE22" s="115">
        <f t="shared" si="2"/>
        <v>11963.337120000002</v>
      </c>
      <c r="BF22" s="115">
        <f t="shared" si="3"/>
        <v>7477.0857000000015</v>
      </c>
      <c r="BG22" s="115">
        <f t="shared" si="4"/>
        <v>17945.005680000002</v>
      </c>
      <c r="BH22" s="115">
        <f t="shared" si="5"/>
        <v>747.70857000000012</v>
      </c>
      <c r="BI22" s="115">
        <f t="shared" si="6"/>
        <v>8972.502840000001</v>
      </c>
      <c r="BJ22" s="115">
        <f t="shared" si="7"/>
        <v>3738.5428500000007</v>
      </c>
      <c r="BK22" s="115">
        <f t="shared" si="8"/>
        <v>8224.7942700000021</v>
      </c>
      <c r="BL22" s="115">
        <f t="shared" si="9"/>
        <v>747.70857000000012</v>
      </c>
      <c r="BM22" s="115">
        <f t="shared" si="10"/>
        <v>4486.2514200000005</v>
      </c>
      <c r="BN22" s="115" t="str">
        <f t="shared" si="11"/>
        <v/>
      </c>
      <c r="BO22" s="115">
        <f t="shared" si="12"/>
        <v>1495.4171400000002</v>
      </c>
      <c r="BP22" s="115" t="str">
        <f t="shared" si="13"/>
        <v/>
      </c>
      <c r="BQ22" s="255" t="str">
        <f t="shared" si="45"/>
        <v/>
      </c>
      <c r="BR22" s="83"/>
      <c r="BS22" s="83"/>
      <c r="BT22" s="39" t="s">
        <v>95</v>
      </c>
      <c r="BU22" s="22">
        <v>0</v>
      </c>
      <c r="BV22" s="40">
        <v>0</v>
      </c>
      <c r="BW22" s="40">
        <v>0</v>
      </c>
      <c r="BX22" s="40">
        <v>0</v>
      </c>
      <c r="BY22" s="40">
        <v>0</v>
      </c>
      <c r="BZ22" s="41">
        <v>0</v>
      </c>
      <c r="CA22" s="83"/>
    </row>
    <row r="23" spans="1:79" ht="12" customHeight="1" x14ac:dyDescent="0.35">
      <c r="A23" s="78"/>
      <c r="B23" s="111"/>
      <c r="C23" s="102" t="s">
        <v>263</v>
      </c>
      <c r="D23" s="112">
        <f t="shared" si="14"/>
        <v>4</v>
      </c>
      <c r="E23" s="103">
        <v>845.73720000000003</v>
      </c>
      <c r="F23" s="104">
        <f t="shared" si="15"/>
        <v>3382.9488000000001</v>
      </c>
      <c r="G23" s="105" t="s">
        <v>50</v>
      </c>
      <c r="H23" s="113"/>
      <c r="I23" s="83" t="str">
        <f t="shared" si="16"/>
        <v/>
      </c>
      <c r="J23" s="203"/>
      <c r="K23" s="241" t="str">
        <f t="shared" si="17"/>
        <v/>
      </c>
      <c r="L23" s="203">
        <v>4</v>
      </c>
      <c r="M23" s="241">
        <f t="shared" si="18"/>
        <v>3382.9488000000001</v>
      </c>
      <c r="N23" s="203"/>
      <c r="O23" s="241" t="str">
        <f t="shared" si="19"/>
        <v/>
      </c>
      <c r="P23" s="203"/>
      <c r="Q23" s="241" t="str">
        <f t="shared" si="20"/>
        <v/>
      </c>
      <c r="R23" s="203"/>
      <c r="S23" s="241" t="str">
        <f t="shared" si="21"/>
        <v/>
      </c>
      <c r="T23" s="203"/>
      <c r="U23" s="241" t="str">
        <f t="shared" si="22"/>
        <v/>
      </c>
      <c r="V23" s="203"/>
      <c r="W23" s="241" t="str">
        <f t="shared" si="23"/>
        <v/>
      </c>
      <c r="X23" s="203"/>
      <c r="Y23" s="241" t="str">
        <f t="shared" si="24"/>
        <v/>
      </c>
      <c r="Z23" s="203"/>
      <c r="AA23" s="241" t="str">
        <f t="shared" si="25"/>
        <v/>
      </c>
      <c r="AB23" s="203"/>
      <c r="AC23" s="241" t="str">
        <f t="shared" si="26"/>
        <v/>
      </c>
      <c r="AD23" s="203"/>
      <c r="AE23" s="241" t="str">
        <f t="shared" si="27"/>
        <v/>
      </c>
      <c r="AF23" s="203"/>
      <c r="AG23" s="241" t="str">
        <f t="shared" si="28"/>
        <v/>
      </c>
      <c r="AH23" s="203"/>
      <c r="AI23" s="241" t="str">
        <f t="shared" si="29"/>
        <v/>
      </c>
      <c r="AJ23" s="203"/>
      <c r="AK23" s="243" t="str">
        <f t="shared" si="30"/>
        <v/>
      </c>
      <c r="AL23" s="203"/>
      <c r="AM23" s="243" t="str">
        <f t="shared" si="30"/>
        <v/>
      </c>
      <c r="AN23" s="83"/>
      <c r="AO23" s="114" t="str">
        <f t="shared" si="31"/>
        <v/>
      </c>
      <c r="AP23" s="115" t="str">
        <f t="shared" si="32"/>
        <v/>
      </c>
      <c r="AQ23" s="115" t="str">
        <f t="shared" si="33"/>
        <v/>
      </c>
      <c r="AR23" s="115" t="str">
        <f t="shared" si="34"/>
        <v/>
      </c>
      <c r="AS23" s="115" t="str">
        <f t="shared" si="35"/>
        <v/>
      </c>
      <c r="AT23" s="115" t="str">
        <f t="shared" si="36"/>
        <v/>
      </c>
      <c r="AU23" s="115" t="str">
        <f t="shared" si="37"/>
        <v/>
      </c>
      <c r="AV23" s="115" t="str">
        <f t="shared" si="38"/>
        <v/>
      </c>
      <c r="AW23" s="115" t="str">
        <f t="shared" si="39"/>
        <v/>
      </c>
      <c r="AX23" s="115" t="str">
        <f t="shared" si="40"/>
        <v/>
      </c>
      <c r="AY23" s="115" t="str">
        <f t="shared" si="41"/>
        <v/>
      </c>
      <c r="AZ23" s="115" t="str">
        <f t="shared" si="42"/>
        <v/>
      </c>
      <c r="BA23" s="115" t="str">
        <f t="shared" si="0"/>
        <v/>
      </c>
      <c r="BB23" s="116" t="str">
        <f t="shared" si="43"/>
        <v/>
      </c>
      <c r="BC23" s="83" t="str">
        <f t="shared" si="44"/>
        <v/>
      </c>
      <c r="BD23" s="117" t="str">
        <f t="shared" si="1"/>
        <v/>
      </c>
      <c r="BE23" s="115">
        <f t="shared" si="2"/>
        <v>3382.9488000000001</v>
      </c>
      <c r="BF23" s="115" t="str">
        <f t="shared" si="3"/>
        <v/>
      </c>
      <c r="BG23" s="115" t="str">
        <f t="shared" si="4"/>
        <v/>
      </c>
      <c r="BH23" s="115" t="str">
        <f t="shared" si="5"/>
        <v/>
      </c>
      <c r="BI23" s="115" t="str">
        <f t="shared" si="6"/>
        <v/>
      </c>
      <c r="BJ23" s="115" t="str">
        <f t="shared" si="7"/>
        <v/>
      </c>
      <c r="BK23" s="115" t="str">
        <f t="shared" si="8"/>
        <v/>
      </c>
      <c r="BL23" s="115" t="str">
        <f t="shared" si="9"/>
        <v/>
      </c>
      <c r="BM23" s="115" t="str">
        <f t="shared" si="10"/>
        <v/>
      </c>
      <c r="BN23" s="115" t="str">
        <f t="shared" si="11"/>
        <v/>
      </c>
      <c r="BO23" s="115" t="str">
        <f t="shared" si="12"/>
        <v/>
      </c>
      <c r="BP23" s="115" t="str">
        <f t="shared" si="13"/>
        <v/>
      </c>
      <c r="BQ23" s="255" t="str">
        <f t="shared" si="45"/>
        <v/>
      </c>
      <c r="BR23" s="83"/>
      <c r="BS23" s="83"/>
      <c r="BT23" s="83"/>
      <c r="BU23" s="83"/>
      <c r="BV23" s="83"/>
      <c r="BW23" s="83"/>
      <c r="BX23" s="83"/>
      <c r="BY23" s="83"/>
      <c r="BZ23" s="83"/>
      <c r="CA23" s="83"/>
    </row>
    <row r="24" spans="1:79" ht="12" customHeight="1" x14ac:dyDescent="0.35">
      <c r="A24" s="78"/>
      <c r="B24" s="111"/>
      <c r="C24" s="102" t="s">
        <v>264</v>
      </c>
      <c r="D24" s="112">
        <f t="shared" si="14"/>
        <v>15</v>
      </c>
      <c r="E24" s="103">
        <v>814.02205500000002</v>
      </c>
      <c r="F24" s="104">
        <f t="shared" si="15"/>
        <v>12210.330825000001</v>
      </c>
      <c r="G24" s="105" t="s">
        <v>50</v>
      </c>
      <c r="H24" s="113"/>
      <c r="I24" s="83" t="str">
        <f t="shared" si="16"/>
        <v/>
      </c>
      <c r="J24" s="203"/>
      <c r="K24" s="241" t="str">
        <f t="shared" si="17"/>
        <v/>
      </c>
      <c r="L24" s="203">
        <v>8</v>
      </c>
      <c r="M24" s="241">
        <f t="shared" si="18"/>
        <v>6512.1764400000002</v>
      </c>
      <c r="N24" s="203"/>
      <c r="O24" s="241" t="str">
        <f t="shared" si="19"/>
        <v/>
      </c>
      <c r="P24" s="203"/>
      <c r="Q24" s="241" t="str">
        <f t="shared" si="20"/>
        <v/>
      </c>
      <c r="R24" s="203"/>
      <c r="S24" s="241" t="str">
        <f t="shared" si="21"/>
        <v/>
      </c>
      <c r="T24" s="203"/>
      <c r="U24" s="241" t="str">
        <f t="shared" si="22"/>
        <v/>
      </c>
      <c r="V24" s="203"/>
      <c r="W24" s="241" t="str">
        <f t="shared" si="23"/>
        <v/>
      </c>
      <c r="X24" s="203">
        <v>2</v>
      </c>
      <c r="Y24" s="241">
        <f t="shared" si="24"/>
        <v>1628.04411</v>
      </c>
      <c r="Z24" s="203">
        <v>1</v>
      </c>
      <c r="AA24" s="241">
        <f t="shared" si="25"/>
        <v>814.02205500000002</v>
      </c>
      <c r="AB24" s="203"/>
      <c r="AC24" s="241" t="str">
        <f t="shared" si="26"/>
        <v/>
      </c>
      <c r="AD24" s="203">
        <v>2</v>
      </c>
      <c r="AE24" s="241">
        <f t="shared" si="27"/>
        <v>1628.04411</v>
      </c>
      <c r="AF24" s="203">
        <v>2</v>
      </c>
      <c r="AG24" s="241">
        <f t="shared" si="28"/>
        <v>1628.04411</v>
      </c>
      <c r="AH24" s="203"/>
      <c r="AI24" s="241" t="str">
        <f t="shared" si="29"/>
        <v/>
      </c>
      <c r="AJ24" s="203"/>
      <c r="AK24" s="243" t="str">
        <f t="shared" si="30"/>
        <v/>
      </c>
      <c r="AL24" s="203"/>
      <c r="AM24" s="243" t="str">
        <f t="shared" si="30"/>
        <v/>
      </c>
      <c r="AN24" s="83"/>
      <c r="AO24" s="114" t="str">
        <f t="shared" si="31"/>
        <v/>
      </c>
      <c r="AP24" s="115" t="str">
        <f t="shared" si="32"/>
        <v/>
      </c>
      <c r="AQ24" s="115" t="str">
        <f t="shared" si="33"/>
        <v/>
      </c>
      <c r="AR24" s="115" t="str">
        <f t="shared" si="34"/>
        <v/>
      </c>
      <c r="AS24" s="115" t="str">
        <f t="shared" si="35"/>
        <v/>
      </c>
      <c r="AT24" s="115" t="str">
        <f t="shared" si="36"/>
        <v/>
      </c>
      <c r="AU24" s="115" t="str">
        <f t="shared" si="37"/>
        <v/>
      </c>
      <c r="AV24" s="115" t="str">
        <f t="shared" si="38"/>
        <v/>
      </c>
      <c r="AW24" s="115" t="str">
        <f t="shared" si="39"/>
        <v/>
      </c>
      <c r="AX24" s="115" t="str">
        <f t="shared" si="40"/>
        <v/>
      </c>
      <c r="AY24" s="115" t="str">
        <f t="shared" si="41"/>
        <v/>
      </c>
      <c r="AZ24" s="115" t="str">
        <f t="shared" si="42"/>
        <v/>
      </c>
      <c r="BA24" s="115" t="str">
        <f t="shared" si="0"/>
        <v/>
      </c>
      <c r="BB24" s="116" t="str">
        <f t="shared" si="43"/>
        <v/>
      </c>
      <c r="BC24" s="83" t="str">
        <f t="shared" si="44"/>
        <v/>
      </c>
      <c r="BD24" s="117" t="str">
        <f t="shared" si="1"/>
        <v/>
      </c>
      <c r="BE24" s="115">
        <f t="shared" si="2"/>
        <v>6512.1764400000002</v>
      </c>
      <c r="BF24" s="115" t="str">
        <f t="shared" si="3"/>
        <v/>
      </c>
      <c r="BG24" s="115" t="str">
        <f t="shared" si="4"/>
        <v/>
      </c>
      <c r="BH24" s="115" t="str">
        <f t="shared" si="5"/>
        <v/>
      </c>
      <c r="BI24" s="115" t="str">
        <f t="shared" si="6"/>
        <v/>
      </c>
      <c r="BJ24" s="115" t="str">
        <f t="shared" si="7"/>
        <v/>
      </c>
      <c r="BK24" s="115">
        <f t="shared" si="8"/>
        <v>1628.04411</v>
      </c>
      <c r="BL24" s="115">
        <f t="shared" si="9"/>
        <v>814.02205500000002</v>
      </c>
      <c r="BM24" s="115" t="str">
        <f t="shared" si="10"/>
        <v/>
      </c>
      <c r="BN24" s="115">
        <f t="shared" si="11"/>
        <v>1628.04411</v>
      </c>
      <c r="BO24" s="115">
        <f t="shared" si="12"/>
        <v>1628.04411</v>
      </c>
      <c r="BP24" s="115" t="str">
        <f t="shared" si="13"/>
        <v/>
      </c>
      <c r="BQ24" s="255" t="str">
        <f t="shared" si="45"/>
        <v/>
      </c>
      <c r="BR24" s="83"/>
      <c r="BS24" s="83"/>
      <c r="BT24" s="83"/>
      <c r="BU24" s="83"/>
      <c r="BV24" s="83"/>
      <c r="BW24" s="83"/>
      <c r="BX24" s="83"/>
      <c r="BY24" s="83"/>
      <c r="BZ24" s="83"/>
      <c r="CA24" s="83"/>
    </row>
    <row r="25" spans="1:79" ht="12" customHeight="1" x14ac:dyDescent="0.35">
      <c r="A25" s="78"/>
      <c r="B25" s="111"/>
      <c r="C25" s="102" t="s">
        <v>265</v>
      </c>
      <c r="D25" s="112">
        <f t="shared" si="14"/>
        <v>88</v>
      </c>
      <c r="E25" s="103">
        <v>865.91956500000003</v>
      </c>
      <c r="F25" s="104">
        <f t="shared" si="15"/>
        <v>76200.921719999998</v>
      </c>
      <c r="G25" s="105" t="s">
        <v>50</v>
      </c>
      <c r="H25" s="113"/>
      <c r="I25" s="83" t="str">
        <f t="shared" si="16"/>
        <v/>
      </c>
      <c r="J25" s="203">
        <v>1</v>
      </c>
      <c r="K25" s="241">
        <f t="shared" si="17"/>
        <v>865.91956500000003</v>
      </c>
      <c r="L25" s="203">
        <v>16</v>
      </c>
      <c r="M25" s="241">
        <f t="shared" si="18"/>
        <v>13854.713040000001</v>
      </c>
      <c r="N25" s="203">
        <v>10</v>
      </c>
      <c r="O25" s="241">
        <f t="shared" si="19"/>
        <v>8659.1956499999997</v>
      </c>
      <c r="P25" s="203">
        <v>24</v>
      </c>
      <c r="Q25" s="241">
        <f t="shared" si="20"/>
        <v>20782.06956</v>
      </c>
      <c r="R25" s="203">
        <v>1</v>
      </c>
      <c r="S25" s="241">
        <f t="shared" si="21"/>
        <v>865.91956500000003</v>
      </c>
      <c r="T25" s="203">
        <v>12</v>
      </c>
      <c r="U25" s="241">
        <f t="shared" si="22"/>
        <v>10391.03478</v>
      </c>
      <c r="V25" s="203">
        <v>5</v>
      </c>
      <c r="W25" s="241">
        <f t="shared" si="23"/>
        <v>4329.5978249999998</v>
      </c>
      <c r="X25" s="203">
        <v>11</v>
      </c>
      <c r="Y25" s="241">
        <f t="shared" si="24"/>
        <v>9525.1152149999998</v>
      </c>
      <c r="Z25" s="203"/>
      <c r="AA25" s="241" t="str">
        <f t="shared" si="25"/>
        <v/>
      </c>
      <c r="AB25" s="203">
        <v>6</v>
      </c>
      <c r="AC25" s="241">
        <f t="shared" si="26"/>
        <v>5195.51739</v>
      </c>
      <c r="AD25" s="203"/>
      <c r="AE25" s="241" t="str">
        <f t="shared" si="27"/>
        <v/>
      </c>
      <c r="AF25" s="203">
        <v>2</v>
      </c>
      <c r="AG25" s="241">
        <f t="shared" si="28"/>
        <v>1731.8391300000001</v>
      </c>
      <c r="AH25" s="203"/>
      <c r="AI25" s="241" t="str">
        <f t="shared" si="29"/>
        <v/>
      </c>
      <c r="AJ25" s="203"/>
      <c r="AK25" s="243" t="str">
        <f t="shared" si="30"/>
        <v/>
      </c>
      <c r="AL25" s="203"/>
      <c r="AM25" s="243" t="str">
        <f t="shared" si="30"/>
        <v/>
      </c>
      <c r="AN25" s="83"/>
      <c r="AO25" s="114" t="str">
        <f t="shared" si="31"/>
        <v/>
      </c>
      <c r="AP25" s="115" t="str">
        <f t="shared" si="32"/>
        <v/>
      </c>
      <c r="AQ25" s="115" t="str">
        <f t="shared" si="33"/>
        <v/>
      </c>
      <c r="AR25" s="115" t="str">
        <f t="shared" si="34"/>
        <v/>
      </c>
      <c r="AS25" s="115" t="str">
        <f t="shared" si="35"/>
        <v/>
      </c>
      <c r="AT25" s="115" t="str">
        <f t="shared" si="36"/>
        <v/>
      </c>
      <c r="AU25" s="115" t="str">
        <f t="shared" si="37"/>
        <v/>
      </c>
      <c r="AV25" s="115" t="str">
        <f t="shared" si="38"/>
        <v/>
      </c>
      <c r="AW25" s="115" t="str">
        <f t="shared" si="39"/>
        <v/>
      </c>
      <c r="AX25" s="115" t="str">
        <f t="shared" si="40"/>
        <v/>
      </c>
      <c r="AY25" s="115" t="str">
        <f t="shared" si="41"/>
        <v/>
      </c>
      <c r="AZ25" s="115" t="str">
        <f t="shared" si="42"/>
        <v/>
      </c>
      <c r="BA25" s="115" t="str">
        <f t="shared" si="0"/>
        <v/>
      </c>
      <c r="BB25" s="116" t="str">
        <f t="shared" si="43"/>
        <v/>
      </c>
      <c r="BC25" s="83" t="str">
        <f t="shared" si="44"/>
        <v/>
      </c>
      <c r="BD25" s="117">
        <f t="shared" si="1"/>
        <v>865.91956500000003</v>
      </c>
      <c r="BE25" s="115">
        <f t="shared" si="2"/>
        <v>13854.713040000001</v>
      </c>
      <c r="BF25" s="115">
        <f t="shared" si="3"/>
        <v>8659.1956499999997</v>
      </c>
      <c r="BG25" s="115">
        <f t="shared" si="4"/>
        <v>20782.06956</v>
      </c>
      <c r="BH25" s="115">
        <f t="shared" si="5"/>
        <v>865.91956500000003</v>
      </c>
      <c r="BI25" s="115">
        <f t="shared" si="6"/>
        <v>10391.03478</v>
      </c>
      <c r="BJ25" s="115">
        <f t="shared" si="7"/>
        <v>4329.5978249999998</v>
      </c>
      <c r="BK25" s="115">
        <f t="shared" si="8"/>
        <v>9525.1152149999998</v>
      </c>
      <c r="BL25" s="115" t="str">
        <f t="shared" si="9"/>
        <v/>
      </c>
      <c r="BM25" s="115">
        <f t="shared" si="10"/>
        <v>5195.51739</v>
      </c>
      <c r="BN25" s="115" t="str">
        <f t="shared" si="11"/>
        <v/>
      </c>
      <c r="BO25" s="115">
        <f t="shared" si="12"/>
        <v>1731.8391300000001</v>
      </c>
      <c r="BP25" s="115" t="str">
        <f t="shared" si="13"/>
        <v/>
      </c>
      <c r="BQ25" s="255" t="str">
        <f t="shared" si="45"/>
        <v/>
      </c>
      <c r="BR25" s="83"/>
      <c r="BS25" s="83"/>
      <c r="BT25" s="83"/>
      <c r="BU25" s="83"/>
      <c r="BV25" s="83"/>
      <c r="BW25" s="83"/>
      <c r="BX25" s="83"/>
      <c r="BY25" s="83"/>
      <c r="BZ25" s="83"/>
      <c r="CA25" s="83"/>
    </row>
    <row r="26" spans="1:79" ht="12" customHeight="1" x14ac:dyDescent="0.35">
      <c r="A26" s="78"/>
      <c r="B26" s="111"/>
      <c r="C26" s="102" t="s">
        <v>266</v>
      </c>
      <c r="D26" s="112">
        <f t="shared" si="14"/>
        <v>4</v>
      </c>
      <c r="E26" s="103">
        <v>980.28629999999998</v>
      </c>
      <c r="F26" s="104">
        <f t="shared" si="15"/>
        <v>3921.1451999999999</v>
      </c>
      <c r="G26" s="105" t="s">
        <v>50</v>
      </c>
      <c r="H26" s="113"/>
      <c r="I26" s="83" t="str">
        <f t="shared" si="16"/>
        <v/>
      </c>
      <c r="J26" s="203"/>
      <c r="K26" s="241" t="str">
        <f t="shared" si="17"/>
        <v/>
      </c>
      <c r="L26" s="203">
        <v>4</v>
      </c>
      <c r="M26" s="241">
        <f t="shared" si="18"/>
        <v>3921.1451999999999</v>
      </c>
      <c r="N26" s="203"/>
      <c r="O26" s="241" t="str">
        <f t="shared" si="19"/>
        <v/>
      </c>
      <c r="P26" s="203"/>
      <c r="Q26" s="241" t="str">
        <f t="shared" si="20"/>
        <v/>
      </c>
      <c r="R26" s="203"/>
      <c r="S26" s="241" t="str">
        <f t="shared" si="21"/>
        <v/>
      </c>
      <c r="T26" s="203"/>
      <c r="U26" s="241" t="str">
        <f t="shared" si="22"/>
        <v/>
      </c>
      <c r="V26" s="203"/>
      <c r="W26" s="241" t="str">
        <f t="shared" si="23"/>
        <v/>
      </c>
      <c r="X26" s="203"/>
      <c r="Y26" s="241" t="str">
        <f t="shared" si="24"/>
        <v/>
      </c>
      <c r="Z26" s="203"/>
      <c r="AA26" s="241" t="str">
        <f t="shared" si="25"/>
        <v/>
      </c>
      <c r="AB26" s="203"/>
      <c r="AC26" s="241" t="str">
        <f t="shared" si="26"/>
        <v/>
      </c>
      <c r="AD26" s="203"/>
      <c r="AE26" s="241" t="str">
        <f t="shared" si="27"/>
        <v/>
      </c>
      <c r="AF26" s="203"/>
      <c r="AG26" s="241" t="str">
        <f t="shared" si="28"/>
        <v/>
      </c>
      <c r="AH26" s="203"/>
      <c r="AI26" s="241" t="str">
        <f t="shared" si="29"/>
        <v/>
      </c>
      <c r="AJ26" s="203"/>
      <c r="AK26" s="243" t="str">
        <f t="shared" si="30"/>
        <v/>
      </c>
      <c r="AL26" s="203"/>
      <c r="AM26" s="243" t="str">
        <f t="shared" si="30"/>
        <v/>
      </c>
      <c r="AN26" s="83"/>
      <c r="AO26" s="114" t="str">
        <f t="shared" si="31"/>
        <v/>
      </c>
      <c r="AP26" s="115" t="str">
        <f t="shared" si="32"/>
        <v/>
      </c>
      <c r="AQ26" s="115" t="str">
        <f t="shared" si="33"/>
        <v/>
      </c>
      <c r="AR26" s="115" t="str">
        <f t="shared" si="34"/>
        <v/>
      </c>
      <c r="AS26" s="115" t="str">
        <f t="shared" si="35"/>
        <v/>
      </c>
      <c r="AT26" s="115" t="str">
        <f t="shared" si="36"/>
        <v/>
      </c>
      <c r="AU26" s="115" t="str">
        <f t="shared" si="37"/>
        <v/>
      </c>
      <c r="AV26" s="115" t="str">
        <f t="shared" si="38"/>
        <v/>
      </c>
      <c r="AW26" s="115" t="str">
        <f t="shared" si="39"/>
        <v/>
      </c>
      <c r="AX26" s="115" t="str">
        <f t="shared" si="40"/>
        <v/>
      </c>
      <c r="AY26" s="115" t="str">
        <f t="shared" si="41"/>
        <v/>
      </c>
      <c r="AZ26" s="115" t="str">
        <f t="shared" si="42"/>
        <v/>
      </c>
      <c r="BA26" s="115" t="str">
        <f t="shared" si="0"/>
        <v/>
      </c>
      <c r="BB26" s="116" t="str">
        <f t="shared" si="43"/>
        <v/>
      </c>
      <c r="BC26" s="83" t="str">
        <f t="shared" si="44"/>
        <v/>
      </c>
      <c r="BD26" s="117" t="str">
        <f t="shared" si="1"/>
        <v/>
      </c>
      <c r="BE26" s="115">
        <f t="shared" si="2"/>
        <v>3921.1451999999999</v>
      </c>
      <c r="BF26" s="115" t="str">
        <f t="shared" si="3"/>
        <v/>
      </c>
      <c r="BG26" s="115" t="str">
        <f t="shared" si="4"/>
        <v/>
      </c>
      <c r="BH26" s="115" t="str">
        <f t="shared" si="5"/>
        <v/>
      </c>
      <c r="BI26" s="115" t="str">
        <f t="shared" si="6"/>
        <v/>
      </c>
      <c r="BJ26" s="115" t="str">
        <f t="shared" si="7"/>
        <v/>
      </c>
      <c r="BK26" s="115" t="str">
        <f t="shared" si="8"/>
        <v/>
      </c>
      <c r="BL26" s="115" t="str">
        <f t="shared" si="9"/>
        <v/>
      </c>
      <c r="BM26" s="115" t="str">
        <f t="shared" si="10"/>
        <v/>
      </c>
      <c r="BN26" s="115" t="str">
        <f t="shared" si="11"/>
        <v/>
      </c>
      <c r="BO26" s="115" t="str">
        <f t="shared" si="12"/>
        <v/>
      </c>
      <c r="BP26" s="115" t="str">
        <f t="shared" si="13"/>
        <v/>
      </c>
      <c r="BQ26" s="255" t="str">
        <f t="shared" si="45"/>
        <v/>
      </c>
      <c r="BR26" s="83"/>
      <c r="BS26" s="83"/>
      <c r="BT26" s="83"/>
      <c r="BU26" s="83"/>
      <c r="BV26" s="83"/>
      <c r="BW26" s="83"/>
      <c r="BX26" s="83"/>
      <c r="BY26" s="83"/>
      <c r="BZ26" s="83"/>
      <c r="CA26" s="83"/>
    </row>
    <row r="27" spans="1:79" ht="12" customHeight="1" x14ac:dyDescent="0.35">
      <c r="A27" s="78"/>
      <c r="B27" s="111"/>
      <c r="C27" s="102" t="s">
        <v>267</v>
      </c>
      <c r="D27" s="112">
        <f t="shared" si="14"/>
        <v>4</v>
      </c>
      <c r="E27" s="103">
        <v>725.60407500000008</v>
      </c>
      <c r="F27" s="104">
        <f t="shared" si="15"/>
        <v>2902.4163000000003</v>
      </c>
      <c r="G27" s="105" t="s">
        <v>50</v>
      </c>
      <c r="H27" s="113"/>
      <c r="I27" s="83" t="str">
        <f t="shared" si="16"/>
        <v/>
      </c>
      <c r="J27" s="203"/>
      <c r="K27" s="241" t="str">
        <f t="shared" si="17"/>
        <v/>
      </c>
      <c r="L27" s="203"/>
      <c r="M27" s="241" t="str">
        <f t="shared" si="18"/>
        <v/>
      </c>
      <c r="N27" s="203"/>
      <c r="O27" s="241" t="str">
        <f t="shared" si="19"/>
        <v/>
      </c>
      <c r="P27" s="203"/>
      <c r="Q27" s="241" t="str">
        <f t="shared" si="20"/>
        <v/>
      </c>
      <c r="R27" s="203"/>
      <c r="S27" s="241" t="str">
        <f t="shared" si="21"/>
        <v/>
      </c>
      <c r="T27" s="203"/>
      <c r="U27" s="241" t="str">
        <f t="shared" si="22"/>
        <v/>
      </c>
      <c r="V27" s="203"/>
      <c r="W27" s="241" t="str">
        <f t="shared" si="23"/>
        <v/>
      </c>
      <c r="X27" s="203">
        <v>1</v>
      </c>
      <c r="Y27" s="241">
        <f t="shared" si="24"/>
        <v>725.60407500000008</v>
      </c>
      <c r="Z27" s="203"/>
      <c r="AA27" s="241" t="str">
        <f t="shared" si="25"/>
        <v/>
      </c>
      <c r="AB27" s="203">
        <v>3</v>
      </c>
      <c r="AC27" s="241">
        <f t="shared" si="26"/>
        <v>2176.8122250000001</v>
      </c>
      <c r="AD27" s="203"/>
      <c r="AE27" s="241" t="str">
        <f t="shared" si="27"/>
        <v/>
      </c>
      <c r="AF27" s="203"/>
      <c r="AG27" s="241" t="str">
        <f t="shared" si="28"/>
        <v/>
      </c>
      <c r="AH27" s="203"/>
      <c r="AI27" s="241" t="str">
        <f t="shared" si="29"/>
        <v/>
      </c>
      <c r="AJ27" s="203"/>
      <c r="AK27" s="243" t="str">
        <f t="shared" si="30"/>
        <v/>
      </c>
      <c r="AL27" s="203"/>
      <c r="AM27" s="243" t="str">
        <f t="shared" si="30"/>
        <v/>
      </c>
      <c r="AN27" s="83"/>
      <c r="AO27" s="114" t="str">
        <f t="shared" si="31"/>
        <v/>
      </c>
      <c r="AP27" s="115" t="str">
        <f t="shared" si="32"/>
        <v/>
      </c>
      <c r="AQ27" s="115" t="str">
        <f t="shared" si="33"/>
        <v/>
      </c>
      <c r="AR27" s="115" t="str">
        <f t="shared" si="34"/>
        <v/>
      </c>
      <c r="AS27" s="115" t="str">
        <f t="shared" si="35"/>
        <v/>
      </c>
      <c r="AT27" s="115" t="str">
        <f t="shared" si="36"/>
        <v/>
      </c>
      <c r="AU27" s="115" t="str">
        <f t="shared" si="37"/>
        <v/>
      </c>
      <c r="AV27" s="115" t="str">
        <f t="shared" si="38"/>
        <v/>
      </c>
      <c r="AW27" s="115" t="str">
        <f t="shared" si="39"/>
        <v/>
      </c>
      <c r="AX27" s="115" t="str">
        <f t="shared" si="40"/>
        <v/>
      </c>
      <c r="AY27" s="115" t="str">
        <f t="shared" si="41"/>
        <v/>
      </c>
      <c r="AZ27" s="115" t="str">
        <f t="shared" si="42"/>
        <v/>
      </c>
      <c r="BA27" s="115" t="str">
        <f t="shared" si="0"/>
        <v/>
      </c>
      <c r="BB27" s="116" t="str">
        <f t="shared" si="43"/>
        <v/>
      </c>
      <c r="BC27" s="83" t="str">
        <f t="shared" si="44"/>
        <v/>
      </c>
      <c r="BD27" s="117" t="str">
        <f t="shared" si="1"/>
        <v/>
      </c>
      <c r="BE27" s="115" t="str">
        <f t="shared" si="2"/>
        <v/>
      </c>
      <c r="BF27" s="115" t="str">
        <f t="shared" si="3"/>
        <v/>
      </c>
      <c r="BG27" s="115" t="str">
        <f t="shared" si="4"/>
        <v/>
      </c>
      <c r="BH27" s="115" t="str">
        <f t="shared" si="5"/>
        <v/>
      </c>
      <c r="BI27" s="115" t="str">
        <f t="shared" si="6"/>
        <v/>
      </c>
      <c r="BJ27" s="115" t="str">
        <f t="shared" si="7"/>
        <v/>
      </c>
      <c r="BK27" s="115">
        <f t="shared" si="8"/>
        <v>725.60407500000008</v>
      </c>
      <c r="BL27" s="115" t="str">
        <f t="shared" si="9"/>
        <v/>
      </c>
      <c r="BM27" s="115">
        <f t="shared" si="10"/>
        <v>2176.8122250000001</v>
      </c>
      <c r="BN27" s="115" t="str">
        <f t="shared" si="11"/>
        <v/>
      </c>
      <c r="BO27" s="115" t="str">
        <f t="shared" si="12"/>
        <v/>
      </c>
      <c r="BP27" s="115" t="str">
        <f t="shared" si="13"/>
        <v/>
      </c>
      <c r="BQ27" s="255" t="str">
        <f t="shared" si="45"/>
        <v/>
      </c>
      <c r="BR27" s="83"/>
      <c r="BS27" s="83"/>
      <c r="BT27" s="83"/>
      <c r="BU27" s="83"/>
      <c r="BV27" s="83"/>
      <c r="BW27" s="83"/>
      <c r="BX27" s="83"/>
      <c r="BY27" s="83"/>
      <c r="BZ27" s="83"/>
      <c r="CA27" s="83"/>
    </row>
    <row r="28" spans="1:79" ht="12" customHeight="1" x14ac:dyDescent="0.35">
      <c r="A28" s="78"/>
      <c r="B28" s="111"/>
      <c r="C28" s="102" t="s">
        <v>268</v>
      </c>
      <c r="D28" s="112">
        <f t="shared" si="14"/>
        <v>1</v>
      </c>
      <c r="E28" s="103">
        <v>826.51589999999999</v>
      </c>
      <c r="F28" s="104">
        <f t="shared" si="15"/>
        <v>826.51589999999999</v>
      </c>
      <c r="G28" s="105" t="s">
        <v>50</v>
      </c>
      <c r="H28" s="113"/>
      <c r="I28" s="83" t="str">
        <f t="shared" si="16"/>
        <v/>
      </c>
      <c r="J28" s="203"/>
      <c r="K28" s="241" t="str">
        <f t="shared" si="17"/>
        <v/>
      </c>
      <c r="L28" s="203"/>
      <c r="M28" s="241" t="str">
        <f t="shared" si="18"/>
        <v/>
      </c>
      <c r="N28" s="203"/>
      <c r="O28" s="241" t="str">
        <f t="shared" si="19"/>
        <v/>
      </c>
      <c r="P28" s="203"/>
      <c r="Q28" s="241" t="str">
        <f t="shared" si="20"/>
        <v/>
      </c>
      <c r="R28" s="203"/>
      <c r="S28" s="241" t="str">
        <f t="shared" si="21"/>
        <v/>
      </c>
      <c r="T28" s="203">
        <v>1</v>
      </c>
      <c r="U28" s="241">
        <f t="shared" si="22"/>
        <v>826.51589999999999</v>
      </c>
      <c r="V28" s="203"/>
      <c r="W28" s="241" t="str">
        <f t="shared" si="23"/>
        <v/>
      </c>
      <c r="X28" s="203"/>
      <c r="Y28" s="241" t="str">
        <f t="shared" si="24"/>
        <v/>
      </c>
      <c r="Z28" s="203"/>
      <c r="AA28" s="241" t="str">
        <f t="shared" si="25"/>
        <v/>
      </c>
      <c r="AB28" s="203"/>
      <c r="AC28" s="241" t="str">
        <f t="shared" si="26"/>
        <v/>
      </c>
      <c r="AD28" s="203"/>
      <c r="AE28" s="241" t="str">
        <f t="shared" si="27"/>
        <v/>
      </c>
      <c r="AF28" s="203"/>
      <c r="AG28" s="241" t="str">
        <f t="shared" si="28"/>
        <v/>
      </c>
      <c r="AH28" s="203"/>
      <c r="AI28" s="241" t="str">
        <f t="shared" si="29"/>
        <v/>
      </c>
      <c r="AJ28" s="203"/>
      <c r="AK28" s="243" t="str">
        <f t="shared" si="30"/>
        <v/>
      </c>
      <c r="AL28" s="203"/>
      <c r="AM28" s="243" t="str">
        <f t="shared" si="30"/>
        <v/>
      </c>
      <c r="AN28" s="83"/>
      <c r="AO28" s="114" t="str">
        <f t="shared" si="31"/>
        <v/>
      </c>
      <c r="AP28" s="115" t="str">
        <f t="shared" si="32"/>
        <v/>
      </c>
      <c r="AQ28" s="115" t="str">
        <f t="shared" si="33"/>
        <v/>
      </c>
      <c r="AR28" s="115" t="str">
        <f t="shared" si="34"/>
        <v/>
      </c>
      <c r="AS28" s="115" t="str">
        <f t="shared" si="35"/>
        <v/>
      </c>
      <c r="AT28" s="115" t="str">
        <f t="shared" si="36"/>
        <v/>
      </c>
      <c r="AU28" s="115" t="str">
        <f t="shared" si="37"/>
        <v/>
      </c>
      <c r="AV28" s="115" t="str">
        <f t="shared" si="38"/>
        <v/>
      </c>
      <c r="AW28" s="115" t="str">
        <f t="shared" si="39"/>
        <v/>
      </c>
      <c r="AX28" s="115" t="str">
        <f t="shared" si="40"/>
        <v/>
      </c>
      <c r="AY28" s="115" t="str">
        <f t="shared" si="41"/>
        <v/>
      </c>
      <c r="AZ28" s="115" t="str">
        <f t="shared" si="42"/>
        <v/>
      </c>
      <c r="BA28" s="115" t="str">
        <f t="shared" si="0"/>
        <v/>
      </c>
      <c r="BB28" s="116" t="str">
        <f t="shared" si="43"/>
        <v/>
      </c>
      <c r="BC28" s="83" t="str">
        <f t="shared" si="44"/>
        <v/>
      </c>
      <c r="BD28" s="117" t="str">
        <f t="shared" si="1"/>
        <v/>
      </c>
      <c r="BE28" s="115" t="str">
        <f t="shared" si="2"/>
        <v/>
      </c>
      <c r="BF28" s="115" t="str">
        <f t="shared" si="3"/>
        <v/>
      </c>
      <c r="BG28" s="115" t="str">
        <f t="shared" si="4"/>
        <v/>
      </c>
      <c r="BH28" s="115" t="str">
        <f t="shared" si="5"/>
        <v/>
      </c>
      <c r="BI28" s="115">
        <f t="shared" si="6"/>
        <v>826.51589999999999</v>
      </c>
      <c r="BJ28" s="115" t="str">
        <f t="shared" si="7"/>
        <v/>
      </c>
      <c r="BK28" s="115" t="str">
        <f t="shared" si="8"/>
        <v/>
      </c>
      <c r="BL28" s="115" t="str">
        <f t="shared" si="9"/>
        <v/>
      </c>
      <c r="BM28" s="115" t="str">
        <f t="shared" si="10"/>
        <v/>
      </c>
      <c r="BN28" s="115" t="str">
        <f t="shared" si="11"/>
        <v/>
      </c>
      <c r="BO28" s="115" t="str">
        <f t="shared" si="12"/>
        <v/>
      </c>
      <c r="BP28" s="115" t="str">
        <f t="shared" si="13"/>
        <v/>
      </c>
      <c r="BQ28" s="255" t="str">
        <f t="shared" si="45"/>
        <v/>
      </c>
      <c r="BR28" s="83"/>
      <c r="BS28" s="83"/>
      <c r="BT28" s="83"/>
      <c r="BU28" s="83"/>
      <c r="BV28" s="83"/>
      <c r="BW28" s="83"/>
      <c r="BX28" s="83"/>
      <c r="BY28" s="83"/>
      <c r="BZ28" s="83"/>
      <c r="CA28" s="83"/>
    </row>
    <row r="29" spans="1:79" ht="12" customHeight="1" x14ac:dyDescent="0.35">
      <c r="A29" s="78"/>
      <c r="B29" s="111"/>
      <c r="C29" s="102" t="s">
        <v>269</v>
      </c>
      <c r="D29" s="112">
        <f t="shared" si="14"/>
        <v>1</v>
      </c>
      <c r="E29" s="103">
        <v>759.24135000000001</v>
      </c>
      <c r="F29" s="104">
        <f t="shared" si="15"/>
        <v>759.24135000000001</v>
      </c>
      <c r="G29" s="105" t="s">
        <v>50</v>
      </c>
      <c r="H29" s="113"/>
      <c r="I29" s="83" t="str">
        <f t="shared" si="16"/>
        <v/>
      </c>
      <c r="J29" s="203"/>
      <c r="K29" s="241" t="str">
        <f t="shared" si="17"/>
        <v/>
      </c>
      <c r="L29" s="203"/>
      <c r="M29" s="241" t="str">
        <f t="shared" si="18"/>
        <v/>
      </c>
      <c r="N29" s="203"/>
      <c r="O29" s="241" t="str">
        <f t="shared" si="19"/>
        <v/>
      </c>
      <c r="P29" s="203"/>
      <c r="Q29" s="241" t="str">
        <f t="shared" si="20"/>
        <v/>
      </c>
      <c r="R29" s="203"/>
      <c r="S29" s="241" t="str">
        <f t="shared" si="21"/>
        <v/>
      </c>
      <c r="T29" s="203">
        <v>1</v>
      </c>
      <c r="U29" s="241">
        <f t="shared" si="22"/>
        <v>759.24135000000001</v>
      </c>
      <c r="V29" s="203"/>
      <c r="W29" s="241" t="str">
        <f t="shared" si="23"/>
        <v/>
      </c>
      <c r="X29" s="203"/>
      <c r="Y29" s="241" t="str">
        <f t="shared" si="24"/>
        <v/>
      </c>
      <c r="Z29" s="203"/>
      <c r="AA29" s="241" t="str">
        <f t="shared" si="25"/>
        <v/>
      </c>
      <c r="AB29" s="203"/>
      <c r="AC29" s="241" t="str">
        <f t="shared" si="26"/>
        <v/>
      </c>
      <c r="AD29" s="203"/>
      <c r="AE29" s="241" t="str">
        <f t="shared" si="27"/>
        <v/>
      </c>
      <c r="AF29" s="203"/>
      <c r="AG29" s="241" t="str">
        <f t="shared" si="28"/>
        <v/>
      </c>
      <c r="AH29" s="203"/>
      <c r="AI29" s="241" t="str">
        <f t="shared" si="29"/>
        <v/>
      </c>
      <c r="AJ29" s="203"/>
      <c r="AK29" s="243" t="str">
        <f t="shared" si="30"/>
        <v/>
      </c>
      <c r="AL29" s="203"/>
      <c r="AM29" s="243" t="str">
        <f t="shared" si="30"/>
        <v/>
      </c>
      <c r="AN29" s="83"/>
      <c r="AO29" s="114" t="str">
        <f t="shared" si="31"/>
        <v/>
      </c>
      <c r="AP29" s="115" t="str">
        <f t="shared" si="32"/>
        <v/>
      </c>
      <c r="AQ29" s="115" t="str">
        <f t="shared" si="33"/>
        <v/>
      </c>
      <c r="AR29" s="115" t="str">
        <f t="shared" si="34"/>
        <v/>
      </c>
      <c r="AS29" s="115" t="str">
        <f t="shared" si="35"/>
        <v/>
      </c>
      <c r="AT29" s="115" t="str">
        <f t="shared" si="36"/>
        <v/>
      </c>
      <c r="AU29" s="115" t="str">
        <f t="shared" si="37"/>
        <v/>
      </c>
      <c r="AV29" s="115" t="str">
        <f t="shared" si="38"/>
        <v/>
      </c>
      <c r="AW29" s="115" t="str">
        <f t="shared" si="39"/>
        <v/>
      </c>
      <c r="AX29" s="115" t="str">
        <f t="shared" si="40"/>
        <v/>
      </c>
      <c r="AY29" s="115" t="str">
        <f t="shared" si="41"/>
        <v/>
      </c>
      <c r="AZ29" s="115" t="str">
        <f t="shared" si="42"/>
        <v/>
      </c>
      <c r="BA29" s="115" t="str">
        <f t="shared" si="0"/>
        <v/>
      </c>
      <c r="BB29" s="116" t="str">
        <f t="shared" si="43"/>
        <v/>
      </c>
      <c r="BC29" s="83" t="str">
        <f t="shared" si="44"/>
        <v/>
      </c>
      <c r="BD29" s="117" t="str">
        <f t="shared" si="1"/>
        <v/>
      </c>
      <c r="BE29" s="115" t="str">
        <f t="shared" si="2"/>
        <v/>
      </c>
      <c r="BF29" s="115" t="str">
        <f t="shared" si="3"/>
        <v/>
      </c>
      <c r="BG29" s="115" t="str">
        <f t="shared" si="4"/>
        <v/>
      </c>
      <c r="BH29" s="115" t="str">
        <f t="shared" si="5"/>
        <v/>
      </c>
      <c r="BI29" s="115">
        <f t="shared" si="6"/>
        <v>759.24135000000001</v>
      </c>
      <c r="BJ29" s="115" t="str">
        <f t="shared" si="7"/>
        <v/>
      </c>
      <c r="BK29" s="115" t="str">
        <f t="shared" si="8"/>
        <v/>
      </c>
      <c r="BL29" s="115" t="str">
        <f t="shared" si="9"/>
        <v/>
      </c>
      <c r="BM29" s="115" t="str">
        <f t="shared" si="10"/>
        <v/>
      </c>
      <c r="BN29" s="115" t="str">
        <f t="shared" si="11"/>
        <v/>
      </c>
      <c r="BO29" s="115" t="str">
        <f t="shared" si="12"/>
        <v/>
      </c>
      <c r="BP29" s="115" t="str">
        <f t="shared" si="13"/>
        <v/>
      </c>
      <c r="BQ29" s="255" t="str">
        <f t="shared" si="45"/>
        <v/>
      </c>
      <c r="BR29" s="83"/>
      <c r="BS29" s="83"/>
      <c r="BT29" s="83"/>
      <c r="BU29" s="83"/>
      <c r="BV29" s="83"/>
      <c r="BW29" s="83"/>
      <c r="BX29" s="83"/>
      <c r="BY29" s="83"/>
      <c r="BZ29" s="83"/>
      <c r="CA29" s="83"/>
    </row>
    <row r="30" spans="1:79" ht="12" customHeight="1" x14ac:dyDescent="0.35">
      <c r="A30" s="78"/>
      <c r="B30" s="111"/>
      <c r="C30" s="102" t="s">
        <v>270</v>
      </c>
      <c r="D30" s="112">
        <f t="shared" si="14"/>
        <v>4</v>
      </c>
      <c r="E30" s="103">
        <v>374.81534999999997</v>
      </c>
      <c r="F30" s="104">
        <f t="shared" si="15"/>
        <v>1499.2613999999999</v>
      </c>
      <c r="G30" s="105" t="s">
        <v>50</v>
      </c>
      <c r="H30" s="113"/>
      <c r="I30" s="83" t="str">
        <f t="shared" si="16"/>
        <v/>
      </c>
      <c r="J30" s="203"/>
      <c r="K30" s="241" t="str">
        <f t="shared" si="17"/>
        <v/>
      </c>
      <c r="L30" s="203">
        <v>2</v>
      </c>
      <c r="M30" s="241">
        <f t="shared" si="18"/>
        <v>749.63069999999993</v>
      </c>
      <c r="N30" s="203">
        <v>1</v>
      </c>
      <c r="O30" s="241">
        <f t="shared" si="19"/>
        <v>374.81534999999997</v>
      </c>
      <c r="P30" s="203"/>
      <c r="Q30" s="241" t="str">
        <f t="shared" si="20"/>
        <v/>
      </c>
      <c r="R30" s="203"/>
      <c r="S30" s="241" t="str">
        <f t="shared" si="21"/>
        <v/>
      </c>
      <c r="T30" s="203">
        <v>1</v>
      </c>
      <c r="U30" s="241">
        <f t="shared" si="22"/>
        <v>374.81534999999997</v>
      </c>
      <c r="V30" s="203"/>
      <c r="W30" s="241" t="str">
        <f t="shared" si="23"/>
        <v/>
      </c>
      <c r="X30" s="203"/>
      <c r="Y30" s="241" t="str">
        <f t="shared" si="24"/>
        <v/>
      </c>
      <c r="Z30" s="203"/>
      <c r="AA30" s="241" t="str">
        <f t="shared" si="25"/>
        <v/>
      </c>
      <c r="AB30" s="203"/>
      <c r="AC30" s="241" t="str">
        <f t="shared" si="26"/>
        <v/>
      </c>
      <c r="AD30" s="203"/>
      <c r="AE30" s="241" t="str">
        <f t="shared" si="27"/>
        <v/>
      </c>
      <c r="AF30" s="203"/>
      <c r="AG30" s="241" t="str">
        <f t="shared" si="28"/>
        <v/>
      </c>
      <c r="AH30" s="203"/>
      <c r="AI30" s="241" t="str">
        <f t="shared" si="29"/>
        <v/>
      </c>
      <c r="AJ30" s="203"/>
      <c r="AK30" s="243" t="str">
        <f t="shared" si="30"/>
        <v/>
      </c>
      <c r="AL30" s="203"/>
      <c r="AM30" s="243" t="str">
        <f t="shared" si="30"/>
        <v/>
      </c>
      <c r="AN30" s="83"/>
      <c r="AO30" s="114" t="str">
        <f t="shared" si="31"/>
        <v/>
      </c>
      <c r="AP30" s="115" t="str">
        <f t="shared" si="32"/>
        <v/>
      </c>
      <c r="AQ30" s="115" t="str">
        <f t="shared" si="33"/>
        <v/>
      </c>
      <c r="AR30" s="115" t="str">
        <f t="shared" si="34"/>
        <v/>
      </c>
      <c r="AS30" s="115" t="str">
        <f t="shared" si="35"/>
        <v/>
      </c>
      <c r="AT30" s="115" t="str">
        <f t="shared" si="36"/>
        <v/>
      </c>
      <c r="AU30" s="115" t="str">
        <f t="shared" si="37"/>
        <v/>
      </c>
      <c r="AV30" s="115" t="str">
        <f t="shared" si="38"/>
        <v/>
      </c>
      <c r="AW30" s="115" t="str">
        <f t="shared" si="39"/>
        <v/>
      </c>
      <c r="AX30" s="115" t="str">
        <f t="shared" si="40"/>
        <v/>
      </c>
      <c r="AY30" s="115" t="str">
        <f t="shared" si="41"/>
        <v/>
      </c>
      <c r="AZ30" s="115" t="str">
        <f t="shared" si="42"/>
        <v/>
      </c>
      <c r="BA30" s="115" t="str">
        <f t="shared" si="0"/>
        <v/>
      </c>
      <c r="BB30" s="116" t="str">
        <f t="shared" si="43"/>
        <v/>
      </c>
      <c r="BC30" s="83" t="str">
        <f t="shared" si="44"/>
        <v/>
      </c>
      <c r="BD30" s="117" t="str">
        <f t="shared" si="1"/>
        <v/>
      </c>
      <c r="BE30" s="115">
        <f t="shared" si="2"/>
        <v>749.63069999999993</v>
      </c>
      <c r="BF30" s="115">
        <f t="shared" si="3"/>
        <v>374.81534999999997</v>
      </c>
      <c r="BG30" s="115" t="str">
        <f t="shared" si="4"/>
        <v/>
      </c>
      <c r="BH30" s="115" t="str">
        <f t="shared" si="5"/>
        <v/>
      </c>
      <c r="BI30" s="115">
        <f t="shared" si="6"/>
        <v>374.81534999999997</v>
      </c>
      <c r="BJ30" s="115" t="str">
        <f t="shared" si="7"/>
        <v/>
      </c>
      <c r="BK30" s="115" t="str">
        <f t="shared" si="8"/>
        <v/>
      </c>
      <c r="BL30" s="115" t="str">
        <f t="shared" si="9"/>
        <v/>
      </c>
      <c r="BM30" s="115" t="str">
        <f t="shared" si="10"/>
        <v/>
      </c>
      <c r="BN30" s="115" t="str">
        <f t="shared" si="11"/>
        <v/>
      </c>
      <c r="BO30" s="115" t="str">
        <f t="shared" si="12"/>
        <v/>
      </c>
      <c r="BP30" s="115" t="str">
        <f t="shared" si="13"/>
        <v/>
      </c>
      <c r="BQ30" s="255" t="str">
        <f t="shared" si="45"/>
        <v/>
      </c>
      <c r="BR30" s="83"/>
      <c r="BS30" s="83"/>
      <c r="BT30" s="83"/>
      <c r="BU30" s="83"/>
      <c r="BV30" s="83"/>
      <c r="BW30" s="83"/>
      <c r="BX30" s="83"/>
      <c r="BY30" s="83"/>
      <c r="BZ30" s="83"/>
      <c r="CA30" s="83"/>
    </row>
    <row r="31" spans="1:79" ht="12" customHeight="1" x14ac:dyDescent="0.35">
      <c r="A31" s="78"/>
      <c r="B31" s="111"/>
      <c r="C31" s="102" t="s">
        <v>271</v>
      </c>
      <c r="D31" s="112">
        <f t="shared" si="14"/>
        <v>92</v>
      </c>
      <c r="E31" s="103">
        <v>201.82364999999999</v>
      </c>
      <c r="F31" s="104">
        <f t="shared" si="15"/>
        <v>18567.775799999999</v>
      </c>
      <c r="G31" s="105" t="s">
        <v>50</v>
      </c>
      <c r="H31" s="113"/>
      <c r="I31" s="83" t="str">
        <f t="shared" si="16"/>
        <v/>
      </c>
      <c r="J31" s="203">
        <v>1</v>
      </c>
      <c r="K31" s="241">
        <f t="shared" si="17"/>
        <v>201.82364999999999</v>
      </c>
      <c r="L31" s="203">
        <v>28</v>
      </c>
      <c r="M31" s="241">
        <f t="shared" si="18"/>
        <v>5651.0621999999994</v>
      </c>
      <c r="N31" s="203">
        <v>10</v>
      </c>
      <c r="O31" s="241">
        <f t="shared" si="19"/>
        <v>2018.2365</v>
      </c>
      <c r="P31" s="203">
        <v>20</v>
      </c>
      <c r="Q31" s="241">
        <f t="shared" si="20"/>
        <v>4036.473</v>
      </c>
      <c r="R31" s="203">
        <v>1</v>
      </c>
      <c r="S31" s="241">
        <f t="shared" si="21"/>
        <v>201.82364999999999</v>
      </c>
      <c r="T31" s="203">
        <v>13</v>
      </c>
      <c r="U31" s="241">
        <f t="shared" si="22"/>
        <v>2623.7074499999999</v>
      </c>
      <c r="V31" s="203">
        <v>4</v>
      </c>
      <c r="W31" s="241">
        <f t="shared" si="23"/>
        <v>807.29459999999995</v>
      </c>
      <c r="X31" s="203">
        <v>5</v>
      </c>
      <c r="Y31" s="241">
        <f t="shared" si="24"/>
        <v>1009.11825</v>
      </c>
      <c r="Z31" s="203">
        <v>1</v>
      </c>
      <c r="AA31" s="241">
        <f t="shared" si="25"/>
        <v>201.82364999999999</v>
      </c>
      <c r="AB31" s="203">
        <v>3</v>
      </c>
      <c r="AC31" s="241">
        <f t="shared" si="26"/>
        <v>605.4709499999999</v>
      </c>
      <c r="AD31" s="203">
        <v>2</v>
      </c>
      <c r="AE31" s="241">
        <f t="shared" si="27"/>
        <v>403.64729999999997</v>
      </c>
      <c r="AF31" s="203">
        <v>4</v>
      </c>
      <c r="AG31" s="241">
        <f t="shared" si="28"/>
        <v>807.29459999999995</v>
      </c>
      <c r="AH31" s="203"/>
      <c r="AI31" s="241" t="str">
        <f t="shared" si="29"/>
        <v/>
      </c>
      <c r="AJ31" s="203"/>
      <c r="AK31" s="243" t="str">
        <f t="shared" si="30"/>
        <v/>
      </c>
      <c r="AL31" s="203"/>
      <c r="AM31" s="243" t="str">
        <f t="shared" si="30"/>
        <v/>
      </c>
      <c r="AN31" s="83"/>
      <c r="AO31" s="114" t="str">
        <f t="shared" si="31"/>
        <v/>
      </c>
      <c r="AP31" s="115" t="str">
        <f t="shared" si="32"/>
        <v/>
      </c>
      <c r="AQ31" s="115" t="str">
        <f t="shared" si="33"/>
        <v/>
      </c>
      <c r="AR31" s="115" t="str">
        <f t="shared" si="34"/>
        <v/>
      </c>
      <c r="AS31" s="115" t="str">
        <f t="shared" si="35"/>
        <v/>
      </c>
      <c r="AT31" s="115" t="str">
        <f t="shared" si="36"/>
        <v/>
      </c>
      <c r="AU31" s="115" t="str">
        <f t="shared" si="37"/>
        <v/>
      </c>
      <c r="AV31" s="115" t="str">
        <f t="shared" si="38"/>
        <v/>
      </c>
      <c r="AW31" s="115" t="str">
        <f t="shared" si="39"/>
        <v/>
      </c>
      <c r="AX31" s="115" t="str">
        <f t="shared" si="40"/>
        <v/>
      </c>
      <c r="AY31" s="115" t="str">
        <f t="shared" si="41"/>
        <v/>
      </c>
      <c r="AZ31" s="115" t="str">
        <f t="shared" si="42"/>
        <v/>
      </c>
      <c r="BA31" s="115" t="str">
        <f t="shared" si="0"/>
        <v/>
      </c>
      <c r="BB31" s="116" t="str">
        <f t="shared" si="43"/>
        <v/>
      </c>
      <c r="BC31" s="83" t="str">
        <f t="shared" si="44"/>
        <v/>
      </c>
      <c r="BD31" s="117">
        <f t="shared" si="1"/>
        <v>201.82364999999999</v>
      </c>
      <c r="BE31" s="115">
        <f t="shared" si="2"/>
        <v>5651.0621999999994</v>
      </c>
      <c r="BF31" s="115">
        <f t="shared" si="3"/>
        <v>2018.2365</v>
      </c>
      <c r="BG31" s="115">
        <f t="shared" si="4"/>
        <v>4036.473</v>
      </c>
      <c r="BH31" s="115">
        <f t="shared" si="5"/>
        <v>201.82364999999999</v>
      </c>
      <c r="BI31" s="115">
        <f t="shared" si="6"/>
        <v>2623.7074499999999</v>
      </c>
      <c r="BJ31" s="115">
        <f t="shared" si="7"/>
        <v>807.29459999999995</v>
      </c>
      <c r="BK31" s="115">
        <f t="shared" si="8"/>
        <v>1009.11825</v>
      </c>
      <c r="BL31" s="115">
        <f t="shared" si="9"/>
        <v>201.82364999999999</v>
      </c>
      <c r="BM31" s="115">
        <f t="shared" si="10"/>
        <v>605.4709499999999</v>
      </c>
      <c r="BN31" s="115">
        <f t="shared" si="11"/>
        <v>403.64729999999997</v>
      </c>
      <c r="BO31" s="115">
        <f t="shared" si="12"/>
        <v>807.29459999999995</v>
      </c>
      <c r="BP31" s="115" t="str">
        <f t="shared" si="13"/>
        <v/>
      </c>
      <c r="BQ31" s="255" t="str">
        <f t="shared" si="45"/>
        <v/>
      </c>
      <c r="BR31" s="83"/>
      <c r="BS31" s="83"/>
      <c r="BT31" s="83"/>
      <c r="BU31" s="83"/>
      <c r="BV31" s="83"/>
      <c r="BW31" s="83"/>
      <c r="BX31" s="83"/>
      <c r="BY31" s="83"/>
      <c r="BZ31" s="83"/>
      <c r="CA31" s="83"/>
    </row>
    <row r="32" spans="1:79" ht="12" customHeight="1" x14ac:dyDescent="0.35">
      <c r="A32" s="78"/>
      <c r="B32" s="111"/>
      <c r="C32" s="102" t="s">
        <v>272</v>
      </c>
      <c r="D32" s="112">
        <f t="shared" si="14"/>
        <v>2</v>
      </c>
      <c r="E32" s="103">
        <v>437.28457499999996</v>
      </c>
      <c r="F32" s="104">
        <f t="shared" si="15"/>
        <v>874.56914999999992</v>
      </c>
      <c r="G32" s="105" t="s">
        <v>50</v>
      </c>
      <c r="H32" s="113"/>
      <c r="I32" s="83" t="str">
        <f t="shared" si="16"/>
        <v/>
      </c>
      <c r="J32" s="203"/>
      <c r="K32" s="241" t="str">
        <f t="shared" si="17"/>
        <v/>
      </c>
      <c r="L32" s="203"/>
      <c r="M32" s="241" t="str">
        <f t="shared" si="18"/>
        <v/>
      </c>
      <c r="N32" s="203"/>
      <c r="O32" s="241" t="str">
        <f t="shared" si="19"/>
        <v/>
      </c>
      <c r="P32" s="203">
        <v>2</v>
      </c>
      <c r="Q32" s="241">
        <f t="shared" si="20"/>
        <v>874.56914999999992</v>
      </c>
      <c r="R32" s="203"/>
      <c r="S32" s="241" t="str">
        <f t="shared" si="21"/>
        <v/>
      </c>
      <c r="T32" s="203"/>
      <c r="U32" s="241" t="str">
        <f t="shared" si="22"/>
        <v/>
      </c>
      <c r="V32" s="203"/>
      <c r="W32" s="241" t="str">
        <f t="shared" si="23"/>
        <v/>
      </c>
      <c r="X32" s="203"/>
      <c r="Y32" s="241" t="str">
        <f t="shared" si="24"/>
        <v/>
      </c>
      <c r="Z32" s="203"/>
      <c r="AA32" s="241" t="str">
        <f t="shared" si="25"/>
        <v/>
      </c>
      <c r="AB32" s="203"/>
      <c r="AC32" s="241" t="str">
        <f t="shared" si="26"/>
        <v/>
      </c>
      <c r="AD32" s="203"/>
      <c r="AE32" s="241" t="str">
        <f t="shared" si="27"/>
        <v/>
      </c>
      <c r="AF32" s="203"/>
      <c r="AG32" s="241" t="str">
        <f t="shared" si="28"/>
        <v/>
      </c>
      <c r="AH32" s="203"/>
      <c r="AI32" s="241" t="str">
        <f t="shared" si="29"/>
        <v/>
      </c>
      <c r="AJ32" s="203"/>
      <c r="AK32" s="243" t="str">
        <f t="shared" si="30"/>
        <v/>
      </c>
      <c r="AL32" s="203"/>
      <c r="AM32" s="243" t="str">
        <f t="shared" si="30"/>
        <v/>
      </c>
      <c r="AN32" s="83"/>
      <c r="AO32" s="114" t="str">
        <f t="shared" si="31"/>
        <v/>
      </c>
      <c r="AP32" s="115" t="str">
        <f t="shared" si="32"/>
        <v/>
      </c>
      <c r="AQ32" s="115" t="str">
        <f t="shared" si="33"/>
        <v/>
      </c>
      <c r="AR32" s="115" t="str">
        <f t="shared" si="34"/>
        <v/>
      </c>
      <c r="AS32" s="115" t="str">
        <f t="shared" si="35"/>
        <v/>
      </c>
      <c r="AT32" s="115" t="str">
        <f t="shared" si="36"/>
        <v/>
      </c>
      <c r="AU32" s="115" t="str">
        <f t="shared" si="37"/>
        <v/>
      </c>
      <c r="AV32" s="115" t="str">
        <f t="shared" si="38"/>
        <v/>
      </c>
      <c r="AW32" s="115" t="str">
        <f t="shared" si="39"/>
        <v/>
      </c>
      <c r="AX32" s="115" t="str">
        <f t="shared" si="40"/>
        <v/>
      </c>
      <c r="AY32" s="115" t="str">
        <f t="shared" si="41"/>
        <v/>
      </c>
      <c r="AZ32" s="115" t="str">
        <f t="shared" si="42"/>
        <v/>
      </c>
      <c r="BA32" s="115" t="str">
        <f t="shared" si="0"/>
        <v/>
      </c>
      <c r="BB32" s="116" t="str">
        <f t="shared" si="43"/>
        <v/>
      </c>
      <c r="BC32" s="83" t="str">
        <f t="shared" si="44"/>
        <v/>
      </c>
      <c r="BD32" s="117" t="str">
        <f t="shared" si="1"/>
        <v/>
      </c>
      <c r="BE32" s="115" t="str">
        <f t="shared" si="2"/>
        <v/>
      </c>
      <c r="BF32" s="115" t="str">
        <f t="shared" si="3"/>
        <v/>
      </c>
      <c r="BG32" s="115">
        <f t="shared" si="4"/>
        <v>874.56914999999992</v>
      </c>
      <c r="BH32" s="115" t="str">
        <f t="shared" si="5"/>
        <v/>
      </c>
      <c r="BI32" s="115" t="str">
        <f t="shared" si="6"/>
        <v/>
      </c>
      <c r="BJ32" s="115" t="str">
        <f t="shared" si="7"/>
        <v/>
      </c>
      <c r="BK32" s="115" t="str">
        <f t="shared" si="8"/>
        <v/>
      </c>
      <c r="BL32" s="115" t="str">
        <f t="shared" si="9"/>
        <v/>
      </c>
      <c r="BM32" s="115" t="str">
        <f t="shared" si="10"/>
        <v/>
      </c>
      <c r="BN32" s="115" t="str">
        <f t="shared" si="11"/>
        <v/>
      </c>
      <c r="BO32" s="115" t="str">
        <f t="shared" si="12"/>
        <v/>
      </c>
      <c r="BP32" s="115" t="str">
        <f t="shared" si="13"/>
        <v/>
      </c>
      <c r="BQ32" s="255" t="str">
        <f t="shared" si="45"/>
        <v/>
      </c>
      <c r="BR32" s="83"/>
      <c r="BS32" s="83"/>
      <c r="BT32" s="83"/>
      <c r="BU32" s="83"/>
      <c r="BV32" s="83"/>
      <c r="BW32" s="83"/>
      <c r="BX32" s="83"/>
      <c r="BY32" s="83"/>
      <c r="BZ32" s="83"/>
      <c r="CA32" s="83"/>
    </row>
    <row r="33" spans="1:79" ht="12" customHeight="1" x14ac:dyDescent="0.35">
      <c r="A33" s="78"/>
      <c r="B33" s="111"/>
      <c r="C33" s="102" t="s">
        <v>273</v>
      </c>
      <c r="D33" s="112">
        <f t="shared" si="14"/>
        <v>42</v>
      </c>
      <c r="E33" s="103">
        <v>574.71687000000009</v>
      </c>
      <c r="F33" s="104">
        <f t="shared" si="15"/>
        <v>24138.108540000005</v>
      </c>
      <c r="G33" s="105" t="s">
        <v>50</v>
      </c>
      <c r="H33" s="113"/>
      <c r="I33" s="83" t="str">
        <f t="shared" si="16"/>
        <v/>
      </c>
      <c r="J33" s="203"/>
      <c r="K33" s="241" t="str">
        <f t="shared" si="17"/>
        <v/>
      </c>
      <c r="L33" s="203">
        <v>9</v>
      </c>
      <c r="M33" s="241">
        <f t="shared" si="18"/>
        <v>5172.4518300000009</v>
      </c>
      <c r="N33" s="203">
        <v>4</v>
      </c>
      <c r="O33" s="241">
        <f t="shared" si="19"/>
        <v>2298.8674800000003</v>
      </c>
      <c r="P33" s="203">
        <v>10</v>
      </c>
      <c r="Q33" s="241">
        <f t="shared" si="20"/>
        <v>5747.1687000000011</v>
      </c>
      <c r="R33" s="203">
        <v>1</v>
      </c>
      <c r="S33" s="241">
        <f t="shared" si="21"/>
        <v>574.71687000000009</v>
      </c>
      <c r="T33" s="203"/>
      <c r="U33" s="241" t="str">
        <f t="shared" si="22"/>
        <v/>
      </c>
      <c r="V33" s="203">
        <v>3</v>
      </c>
      <c r="W33" s="241">
        <f t="shared" si="23"/>
        <v>1724.1506100000001</v>
      </c>
      <c r="X33" s="203">
        <v>8</v>
      </c>
      <c r="Y33" s="241">
        <f t="shared" si="24"/>
        <v>4597.7349600000007</v>
      </c>
      <c r="Z33" s="203"/>
      <c r="AA33" s="241" t="str">
        <f t="shared" si="25"/>
        <v/>
      </c>
      <c r="AB33" s="203">
        <v>3</v>
      </c>
      <c r="AC33" s="241">
        <f t="shared" si="26"/>
        <v>1724.1506100000001</v>
      </c>
      <c r="AD33" s="203">
        <v>1</v>
      </c>
      <c r="AE33" s="241">
        <f t="shared" si="27"/>
        <v>574.71687000000009</v>
      </c>
      <c r="AF33" s="203">
        <v>2</v>
      </c>
      <c r="AG33" s="241">
        <f t="shared" si="28"/>
        <v>1149.4337400000002</v>
      </c>
      <c r="AH33" s="203">
        <v>1</v>
      </c>
      <c r="AI33" s="241">
        <f t="shared" si="29"/>
        <v>574.71687000000009</v>
      </c>
      <c r="AJ33" s="203"/>
      <c r="AK33" s="243" t="str">
        <f t="shared" si="30"/>
        <v/>
      </c>
      <c r="AL33" s="203"/>
      <c r="AM33" s="243" t="str">
        <f t="shared" si="30"/>
        <v/>
      </c>
      <c r="AN33" s="83"/>
      <c r="AO33" s="114" t="str">
        <f t="shared" si="31"/>
        <v/>
      </c>
      <c r="AP33" s="115" t="str">
        <f t="shared" si="32"/>
        <v/>
      </c>
      <c r="AQ33" s="115" t="str">
        <f t="shared" si="33"/>
        <v/>
      </c>
      <c r="AR33" s="115" t="str">
        <f t="shared" si="34"/>
        <v/>
      </c>
      <c r="AS33" s="115" t="str">
        <f t="shared" si="35"/>
        <v/>
      </c>
      <c r="AT33" s="115" t="str">
        <f t="shared" si="36"/>
        <v/>
      </c>
      <c r="AU33" s="115" t="str">
        <f t="shared" si="37"/>
        <v/>
      </c>
      <c r="AV33" s="115" t="str">
        <f t="shared" si="38"/>
        <v/>
      </c>
      <c r="AW33" s="115" t="str">
        <f t="shared" si="39"/>
        <v/>
      </c>
      <c r="AX33" s="115" t="str">
        <f t="shared" si="40"/>
        <v/>
      </c>
      <c r="AY33" s="115" t="str">
        <f t="shared" si="41"/>
        <v/>
      </c>
      <c r="AZ33" s="115" t="str">
        <f t="shared" si="42"/>
        <v/>
      </c>
      <c r="BA33" s="115" t="str">
        <f t="shared" si="0"/>
        <v/>
      </c>
      <c r="BB33" s="116" t="str">
        <f t="shared" si="43"/>
        <v/>
      </c>
      <c r="BC33" s="83" t="str">
        <f t="shared" si="44"/>
        <v/>
      </c>
      <c r="BD33" s="117" t="str">
        <f t="shared" si="1"/>
        <v/>
      </c>
      <c r="BE33" s="115">
        <f t="shared" si="2"/>
        <v>5172.4518300000009</v>
      </c>
      <c r="BF33" s="115">
        <f t="shared" si="3"/>
        <v>2298.8674800000003</v>
      </c>
      <c r="BG33" s="115">
        <f t="shared" si="4"/>
        <v>5747.1687000000011</v>
      </c>
      <c r="BH33" s="115">
        <f t="shared" si="5"/>
        <v>574.71687000000009</v>
      </c>
      <c r="BI33" s="115" t="str">
        <f t="shared" si="6"/>
        <v/>
      </c>
      <c r="BJ33" s="115">
        <f t="shared" si="7"/>
        <v>1724.1506100000001</v>
      </c>
      <c r="BK33" s="115">
        <f t="shared" si="8"/>
        <v>4597.7349600000007</v>
      </c>
      <c r="BL33" s="115" t="str">
        <f t="shared" si="9"/>
        <v/>
      </c>
      <c r="BM33" s="115">
        <f t="shared" si="10"/>
        <v>1724.1506100000001</v>
      </c>
      <c r="BN33" s="115">
        <f t="shared" si="11"/>
        <v>574.71687000000009</v>
      </c>
      <c r="BO33" s="115">
        <f t="shared" si="12"/>
        <v>1149.4337400000002</v>
      </c>
      <c r="BP33" s="115">
        <f t="shared" si="13"/>
        <v>574.71687000000009</v>
      </c>
      <c r="BQ33" s="255" t="str">
        <f t="shared" si="45"/>
        <v/>
      </c>
      <c r="BR33" s="83"/>
      <c r="BS33" s="83"/>
      <c r="BT33" s="83"/>
      <c r="BU33" s="83"/>
      <c r="BV33" s="83"/>
      <c r="BW33" s="83"/>
      <c r="BX33" s="83"/>
      <c r="BY33" s="83"/>
      <c r="BZ33" s="83"/>
      <c r="CA33" s="83"/>
    </row>
    <row r="34" spans="1:79" ht="12" customHeight="1" x14ac:dyDescent="0.35">
      <c r="A34" s="78"/>
      <c r="B34" s="111"/>
      <c r="C34" s="102" t="s">
        <v>274</v>
      </c>
      <c r="D34" s="112">
        <f t="shared" si="14"/>
        <v>5</v>
      </c>
      <c r="E34" s="103">
        <v>590.09391000000005</v>
      </c>
      <c r="F34" s="104">
        <f t="shared" si="15"/>
        <v>2950.4695500000003</v>
      </c>
      <c r="G34" s="105" t="s">
        <v>50</v>
      </c>
      <c r="H34" s="113"/>
      <c r="I34" s="83" t="str">
        <f t="shared" si="16"/>
        <v/>
      </c>
      <c r="J34" s="203"/>
      <c r="K34" s="241" t="str">
        <f t="shared" si="17"/>
        <v/>
      </c>
      <c r="L34" s="203"/>
      <c r="M34" s="241" t="str">
        <f t="shared" si="18"/>
        <v/>
      </c>
      <c r="N34" s="203"/>
      <c r="O34" s="241" t="str">
        <f t="shared" si="19"/>
        <v/>
      </c>
      <c r="P34" s="203">
        <v>2</v>
      </c>
      <c r="Q34" s="241">
        <f t="shared" si="20"/>
        <v>1180.1878200000001</v>
      </c>
      <c r="R34" s="203"/>
      <c r="S34" s="241" t="str">
        <f t="shared" si="21"/>
        <v/>
      </c>
      <c r="T34" s="203"/>
      <c r="U34" s="241" t="str">
        <f t="shared" si="22"/>
        <v/>
      </c>
      <c r="V34" s="203"/>
      <c r="W34" s="241" t="str">
        <f t="shared" si="23"/>
        <v/>
      </c>
      <c r="X34" s="203">
        <v>3</v>
      </c>
      <c r="Y34" s="241">
        <f t="shared" si="24"/>
        <v>1770.2817300000002</v>
      </c>
      <c r="Z34" s="203"/>
      <c r="AA34" s="241" t="str">
        <f t="shared" si="25"/>
        <v/>
      </c>
      <c r="AB34" s="203"/>
      <c r="AC34" s="241" t="str">
        <f t="shared" si="26"/>
        <v/>
      </c>
      <c r="AD34" s="203"/>
      <c r="AE34" s="241" t="str">
        <f t="shared" si="27"/>
        <v/>
      </c>
      <c r="AF34" s="203"/>
      <c r="AG34" s="241" t="str">
        <f t="shared" si="28"/>
        <v/>
      </c>
      <c r="AH34" s="203"/>
      <c r="AI34" s="241" t="str">
        <f t="shared" si="29"/>
        <v/>
      </c>
      <c r="AJ34" s="203"/>
      <c r="AK34" s="243" t="str">
        <f t="shared" si="30"/>
        <v/>
      </c>
      <c r="AL34" s="203"/>
      <c r="AM34" s="243" t="str">
        <f t="shared" si="30"/>
        <v/>
      </c>
      <c r="AN34" s="83"/>
      <c r="AO34" s="114" t="str">
        <f t="shared" si="31"/>
        <v/>
      </c>
      <c r="AP34" s="115" t="str">
        <f t="shared" si="32"/>
        <v/>
      </c>
      <c r="AQ34" s="115" t="str">
        <f t="shared" si="33"/>
        <v/>
      </c>
      <c r="AR34" s="115" t="str">
        <f t="shared" si="34"/>
        <v/>
      </c>
      <c r="AS34" s="115" t="str">
        <f t="shared" si="35"/>
        <v/>
      </c>
      <c r="AT34" s="115" t="str">
        <f t="shared" si="36"/>
        <v/>
      </c>
      <c r="AU34" s="115" t="str">
        <f t="shared" si="37"/>
        <v/>
      </c>
      <c r="AV34" s="115" t="str">
        <f t="shared" si="38"/>
        <v/>
      </c>
      <c r="AW34" s="115" t="str">
        <f t="shared" si="39"/>
        <v/>
      </c>
      <c r="AX34" s="115" t="str">
        <f t="shared" si="40"/>
        <v/>
      </c>
      <c r="AY34" s="115" t="str">
        <f t="shared" si="41"/>
        <v/>
      </c>
      <c r="AZ34" s="115" t="str">
        <f t="shared" si="42"/>
        <v/>
      </c>
      <c r="BA34" s="115" t="str">
        <f t="shared" si="0"/>
        <v/>
      </c>
      <c r="BB34" s="116" t="str">
        <f t="shared" si="43"/>
        <v/>
      </c>
      <c r="BC34" s="83" t="str">
        <f t="shared" si="44"/>
        <v/>
      </c>
      <c r="BD34" s="117" t="str">
        <f t="shared" si="1"/>
        <v/>
      </c>
      <c r="BE34" s="115" t="str">
        <f t="shared" si="2"/>
        <v/>
      </c>
      <c r="BF34" s="115" t="str">
        <f t="shared" si="3"/>
        <v/>
      </c>
      <c r="BG34" s="115">
        <f t="shared" si="4"/>
        <v>1180.1878200000001</v>
      </c>
      <c r="BH34" s="115" t="str">
        <f t="shared" si="5"/>
        <v/>
      </c>
      <c r="BI34" s="115" t="str">
        <f t="shared" si="6"/>
        <v/>
      </c>
      <c r="BJ34" s="115" t="str">
        <f t="shared" si="7"/>
        <v/>
      </c>
      <c r="BK34" s="115">
        <f t="shared" si="8"/>
        <v>1770.2817300000002</v>
      </c>
      <c r="BL34" s="115" t="str">
        <f t="shared" si="9"/>
        <v/>
      </c>
      <c r="BM34" s="115" t="str">
        <f t="shared" si="10"/>
        <v/>
      </c>
      <c r="BN34" s="115" t="str">
        <f t="shared" si="11"/>
        <v/>
      </c>
      <c r="BO34" s="115" t="str">
        <f t="shared" si="12"/>
        <v/>
      </c>
      <c r="BP34" s="115" t="str">
        <f t="shared" si="13"/>
        <v/>
      </c>
      <c r="BQ34" s="255" t="str">
        <f t="shared" si="45"/>
        <v/>
      </c>
      <c r="BR34" s="83"/>
      <c r="BS34" s="83"/>
      <c r="BT34" s="83"/>
      <c r="BU34" s="83"/>
      <c r="BV34" s="83"/>
      <c r="BW34" s="83"/>
      <c r="BX34" s="83"/>
      <c r="BY34" s="83"/>
      <c r="BZ34" s="83"/>
      <c r="CA34" s="83"/>
    </row>
    <row r="35" spans="1:79" ht="12" customHeight="1" x14ac:dyDescent="0.35">
      <c r="A35" s="78"/>
      <c r="B35" s="111"/>
      <c r="C35" s="102" t="s">
        <v>275</v>
      </c>
      <c r="D35" s="112">
        <f t="shared" si="14"/>
        <v>33</v>
      </c>
      <c r="E35" s="103">
        <v>459.38907000000006</v>
      </c>
      <c r="F35" s="104">
        <f t="shared" si="15"/>
        <v>15159.839310000001</v>
      </c>
      <c r="G35" s="105" t="s">
        <v>50</v>
      </c>
      <c r="H35" s="113"/>
      <c r="I35" s="83" t="str">
        <f t="shared" si="16"/>
        <v/>
      </c>
      <c r="J35" s="203"/>
      <c r="K35" s="241" t="str">
        <f t="shared" si="17"/>
        <v/>
      </c>
      <c r="L35" s="203">
        <v>17</v>
      </c>
      <c r="M35" s="241">
        <f t="shared" si="18"/>
        <v>7809.6141900000011</v>
      </c>
      <c r="N35" s="203">
        <v>4</v>
      </c>
      <c r="O35" s="241">
        <f t="shared" si="19"/>
        <v>1837.5562800000002</v>
      </c>
      <c r="P35" s="203"/>
      <c r="Q35" s="241" t="str">
        <f t="shared" si="20"/>
        <v/>
      </c>
      <c r="R35" s="203"/>
      <c r="S35" s="241" t="str">
        <f t="shared" si="21"/>
        <v/>
      </c>
      <c r="T35" s="203">
        <v>10</v>
      </c>
      <c r="U35" s="241">
        <f t="shared" si="22"/>
        <v>4593.8907000000008</v>
      </c>
      <c r="V35" s="203"/>
      <c r="W35" s="241" t="str">
        <f t="shared" si="23"/>
        <v/>
      </c>
      <c r="X35" s="203">
        <v>1</v>
      </c>
      <c r="Y35" s="241">
        <f t="shared" si="24"/>
        <v>459.38907000000006</v>
      </c>
      <c r="Z35" s="203">
        <v>1</v>
      </c>
      <c r="AA35" s="241">
        <f t="shared" si="25"/>
        <v>459.38907000000006</v>
      </c>
      <c r="AB35" s="203"/>
      <c r="AC35" s="241" t="str">
        <f t="shared" si="26"/>
        <v/>
      </c>
      <c r="AD35" s="203"/>
      <c r="AE35" s="241" t="str">
        <f t="shared" si="27"/>
        <v/>
      </c>
      <c r="AF35" s="203"/>
      <c r="AG35" s="241" t="str">
        <f t="shared" si="28"/>
        <v/>
      </c>
      <c r="AH35" s="203"/>
      <c r="AI35" s="241" t="str">
        <f t="shared" si="29"/>
        <v/>
      </c>
      <c r="AJ35" s="203"/>
      <c r="AK35" s="243" t="str">
        <f t="shared" si="30"/>
        <v/>
      </c>
      <c r="AL35" s="203"/>
      <c r="AM35" s="243" t="str">
        <f t="shared" si="30"/>
        <v/>
      </c>
      <c r="AN35" s="83"/>
      <c r="AO35" s="114" t="str">
        <f t="shared" si="31"/>
        <v/>
      </c>
      <c r="AP35" s="115" t="str">
        <f t="shared" si="32"/>
        <v/>
      </c>
      <c r="AQ35" s="115" t="str">
        <f t="shared" si="33"/>
        <v/>
      </c>
      <c r="AR35" s="115" t="str">
        <f t="shared" si="34"/>
        <v/>
      </c>
      <c r="AS35" s="115" t="str">
        <f t="shared" si="35"/>
        <v/>
      </c>
      <c r="AT35" s="115" t="str">
        <f t="shared" si="36"/>
        <v/>
      </c>
      <c r="AU35" s="115" t="str">
        <f t="shared" si="37"/>
        <v/>
      </c>
      <c r="AV35" s="115" t="str">
        <f t="shared" si="38"/>
        <v/>
      </c>
      <c r="AW35" s="115" t="str">
        <f t="shared" si="39"/>
        <v/>
      </c>
      <c r="AX35" s="115" t="str">
        <f t="shared" si="40"/>
        <v/>
      </c>
      <c r="AY35" s="115" t="str">
        <f t="shared" si="41"/>
        <v/>
      </c>
      <c r="AZ35" s="115" t="str">
        <f t="shared" si="42"/>
        <v/>
      </c>
      <c r="BA35" s="115" t="str">
        <f t="shared" si="0"/>
        <v/>
      </c>
      <c r="BB35" s="116" t="str">
        <f t="shared" si="43"/>
        <v/>
      </c>
      <c r="BC35" s="83" t="str">
        <f t="shared" si="44"/>
        <v/>
      </c>
      <c r="BD35" s="117" t="str">
        <f t="shared" si="1"/>
        <v/>
      </c>
      <c r="BE35" s="115">
        <f t="shared" si="2"/>
        <v>7809.6141900000011</v>
      </c>
      <c r="BF35" s="115">
        <f t="shared" si="3"/>
        <v>1837.5562800000002</v>
      </c>
      <c r="BG35" s="115" t="str">
        <f t="shared" si="4"/>
        <v/>
      </c>
      <c r="BH35" s="115" t="str">
        <f t="shared" si="5"/>
        <v/>
      </c>
      <c r="BI35" s="115">
        <f t="shared" si="6"/>
        <v>4593.8907000000008</v>
      </c>
      <c r="BJ35" s="115" t="str">
        <f t="shared" si="7"/>
        <v/>
      </c>
      <c r="BK35" s="115">
        <f t="shared" si="8"/>
        <v>459.38907000000006</v>
      </c>
      <c r="BL35" s="115">
        <f t="shared" si="9"/>
        <v>459.38907000000006</v>
      </c>
      <c r="BM35" s="115" t="str">
        <f t="shared" si="10"/>
        <v/>
      </c>
      <c r="BN35" s="115" t="str">
        <f t="shared" si="11"/>
        <v/>
      </c>
      <c r="BO35" s="115" t="str">
        <f t="shared" si="12"/>
        <v/>
      </c>
      <c r="BP35" s="115" t="str">
        <f t="shared" si="13"/>
        <v/>
      </c>
      <c r="BQ35" s="255" t="str">
        <f t="shared" si="45"/>
        <v/>
      </c>
      <c r="BR35" s="83"/>
      <c r="BS35" s="83"/>
      <c r="BT35" s="83"/>
      <c r="BU35" s="83"/>
      <c r="BV35" s="83"/>
      <c r="BW35" s="83"/>
      <c r="BX35" s="83"/>
      <c r="BY35" s="83"/>
      <c r="BZ35" s="83"/>
      <c r="CA35" s="83"/>
    </row>
    <row r="36" spans="1:79" ht="12" customHeight="1" x14ac:dyDescent="0.35">
      <c r="A36" s="78"/>
      <c r="B36" s="111"/>
      <c r="C36" s="102" t="s">
        <v>276</v>
      </c>
      <c r="D36" s="112">
        <f t="shared" si="14"/>
        <v>5</v>
      </c>
      <c r="E36" s="103">
        <v>254.68222499999999</v>
      </c>
      <c r="F36" s="104">
        <f t="shared" si="15"/>
        <v>1273.4111249999999</v>
      </c>
      <c r="G36" s="105" t="s">
        <v>50</v>
      </c>
      <c r="H36" s="113"/>
      <c r="I36" s="83" t="str">
        <f t="shared" si="16"/>
        <v/>
      </c>
      <c r="J36" s="203"/>
      <c r="K36" s="241" t="str">
        <f t="shared" si="17"/>
        <v/>
      </c>
      <c r="L36" s="203">
        <v>2</v>
      </c>
      <c r="M36" s="241">
        <f t="shared" si="18"/>
        <v>509.36444999999998</v>
      </c>
      <c r="N36" s="203">
        <v>2</v>
      </c>
      <c r="O36" s="241">
        <f t="shared" si="19"/>
        <v>509.36444999999998</v>
      </c>
      <c r="P36" s="203">
        <v>1</v>
      </c>
      <c r="Q36" s="241">
        <f t="shared" si="20"/>
        <v>254.68222499999999</v>
      </c>
      <c r="R36" s="203"/>
      <c r="S36" s="241" t="str">
        <f t="shared" si="21"/>
        <v/>
      </c>
      <c r="T36" s="203"/>
      <c r="U36" s="241" t="str">
        <f t="shared" si="22"/>
        <v/>
      </c>
      <c r="V36" s="203"/>
      <c r="W36" s="241" t="str">
        <f t="shared" si="23"/>
        <v/>
      </c>
      <c r="X36" s="203"/>
      <c r="Y36" s="241" t="str">
        <f t="shared" si="24"/>
        <v/>
      </c>
      <c r="Z36" s="203"/>
      <c r="AA36" s="241" t="str">
        <f t="shared" si="25"/>
        <v/>
      </c>
      <c r="AB36" s="203"/>
      <c r="AC36" s="241" t="str">
        <f t="shared" si="26"/>
        <v/>
      </c>
      <c r="AD36" s="203"/>
      <c r="AE36" s="241" t="str">
        <f t="shared" si="27"/>
        <v/>
      </c>
      <c r="AF36" s="203"/>
      <c r="AG36" s="241" t="str">
        <f t="shared" si="28"/>
        <v/>
      </c>
      <c r="AH36" s="203"/>
      <c r="AI36" s="241" t="str">
        <f t="shared" si="29"/>
        <v/>
      </c>
      <c r="AJ36" s="203"/>
      <c r="AK36" s="243" t="str">
        <f t="shared" si="30"/>
        <v/>
      </c>
      <c r="AL36" s="203"/>
      <c r="AM36" s="243" t="str">
        <f t="shared" si="30"/>
        <v/>
      </c>
      <c r="AN36" s="83"/>
      <c r="AO36" s="114" t="str">
        <f t="shared" si="31"/>
        <v/>
      </c>
      <c r="AP36" s="115" t="str">
        <f t="shared" si="32"/>
        <v/>
      </c>
      <c r="AQ36" s="115" t="str">
        <f t="shared" si="33"/>
        <v/>
      </c>
      <c r="AR36" s="115" t="str">
        <f t="shared" si="34"/>
        <v/>
      </c>
      <c r="AS36" s="115" t="str">
        <f t="shared" si="35"/>
        <v/>
      </c>
      <c r="AT36" s="115" t="str">
        <f t="shared" si="36"/>
        <v/>
      </c>
      <c r="AU36" s="115" t="str">
        <f t="shared" si="37"/>
        <v/>
      </c>
      <c r="AV36" s="115" t="str">
        <f t="shared" si="38"/>
        <v/>
      </c>
      <c r="AW36" s="115" t="str">
        <f t="shared" si="39"/>
        <v/>
      </c>
      <c r="AX36" s="115" t="str">
        <f t="shared" si="40"/>
        <v/>
      </c>
      <c r="AY36" s="115" t="str">
        <f t="shared" si="41"/>
        <v/>
      </c>
      <c r="AZ36" s="115" t="str">
        <f t="shared" si="42"/>
        <v/>
      </c>
      <c r="BA36" s="115" t="str">
        <f t="shared" si="0"/>
        <v/>
      </c>
      <c r="BB36" s="116" t="str">
        <f t="shared" si="43"/>
        <v/>
      </c>
      <c r="BC36" s="83" t="str">
        <f t="shared" si="44"/>
        <v/>
      </c>
      <c r="BD36" s="117" t="str">
        <f t="shared" si="1"/>
        <v/>
      </c>
      <c r="BE36" s="115">
        <f t="shared" si="2"/>
        <v>509.36444999999998</v>
      </c>
      <c r="BF36" s="115">
        <f t="shared" si="3"/>
        <v>509.36444999999998</v>
      </c>
      <c r="BG36" s="115">
        <f t="shared" si="4"/>
        <v>254.68222499999999</v>
      </c>
      <c r="BH36" s="115" t="str">
        <f t="shared" si="5"/>
        <v/>
      </c>
      <c r="BI36" s="115" t="str">
        <f t="shared" si="6"/>
        <v/>
      </c>
      <c r="BJ36" s="115" t="str">
        <f t="shared" si="7"/>
        <v/>
      </c>
      <c r="BK36" s="115" t="str">
        <f t="shared" si="8"/>
        <v/>
      </c>
      <c r="BL36" s="115" t="str">
        <f t="shared" si="9"/>
        <v/>
      </c>
      <c r="BM36" s="115" t="str">
        <f t="shared" si="10"/>
        <v/>
      </c>
      <c r="BN36" s="115" t="str">
        <f t="shared" si="11"/>
        <v/>
      </c>
      <c r="BO36" s="115" t="str">
        <f t="shared" si="12"/>
        <v/>
      </c>
      <c r="BP36" s="115" t="str">
        <f t="shared" si="13"/>
        <v/>
      </c>
      <c r="BQ36" s="255" t="str">
        <f t="shared" si="45"/>
        <v/>
      </c>
      <c r="BR36" s="83"/>
      <c r="BS36" s="83"/>
      <c r="BT36" s="83"/>
      <c r="BU36" s="83"/>
      <c r="BV36" s="83"/>
      <c r="BW36" s="83"/>
      <c r="BX36" s="83"/>
      <c r="BY36" s="83"/>
      <c r="BZ36" s="83"/>
      <c r="CA36" s="83"/>
    </row>
    <row r="37" spans="1:79" ht="12" customHeight="1" x14ac:dyDescent="0.35">
      <c r="A37" s="78"/>
      <c r="B37" s="111"/>
      <c r="C37" s="102" t="s">
        <v>277</v>
      </c>
      <c r="D37" s="112">
        <f t="shared" si="14"/>
        <v>2</v>
      </c>
      <c r="E37" s="103">
        <v>3000</v>
      </c>
      <c r="F37" s="104">
        <f t="shared" si="15"/>
        <v>6000</v>
      </c>
      <c r="G37" s="105" t="s">
        <v>50</v>
      </c>
      <c r="H37" s="113"/>
      <c r="I37" s="83" t="str">
        <f t="shared" si="16"/>
        <v/>
      </c>
      <c r="J37" s="203"/>
      <c r="K37" s="241" t="str">
        <f t="shared" si="17"/>
        <v/>
      </c>
      <c r="L37" s="203"/>
      <c r="M37" s="241" t="str">
        <f t="shared" si="18"/>
        <v/>
      </c>
      <c r="N37" s="203"/>
      <c r="O37" s="241" t="str">
        <f t="shared" si="19"/>
        <v/>
      </c>
      <c r="P37" s="203"/>
      <c r="Q37" s="241" t="str">
        <f t="shared" si="20"/>
        <v/>
      </c>
      <c r="R37" s="203"/>
      <c r="S37" s="241" t="str">
        <f t="shared" si="21"/>
        <v/>
      </c>
      <c r="T37" s="203"/>
      <c r="U37" s="241" t="str">
        <f t="shared" si="22"/>
        <v/>
      </c>
      <c r="V37" s="203"/>
      <c r="W37" s="241" t="str">
        <f t="shared" si="23"/>
        <v/>
      </c>
      <c r="X37" s="203"/>
      <c r="Y37" s="241" t="str">
        <f t="shared" si="24"/>
        <v/>
      </c>
      <c r="Z37" s="203"/>
      <c r="AA37" s="241" t="str">
        <f t="shared" si="25"/>
        <v/>
      </c>
      <c r="AB37" s="203"/>
      <c r="AC37" s="241" t="str">
        <f t="shared" si="26"/>
        <v/>
      </c>
      <c r="AD37" s="203"/>
      <c r="AE37" s="241" t="str">
        <f t="shared" si="27"/>
        <v/>
      </c>
      <c r="AF37" s="203"/>
      <c r="AG37" s="241" t="str">
        <f t="shared" si="28"/>
        <v/>
      </c>
      <c r="AH37" s="203"/>
      <c r="AI37" s="241" t="str">
        <f t="shared" si="29"/>
        <v/>
      </c>
      <c r="AJ37" s="203">
        <v>2</v>
      </c>
      <c r="AK37" s="243">
        <f t="shared" si="30"/>
        <v>6000</v>
      </c>
      <c r="AL37" s="203"/>
      <c r="AM37" s="243" t="str">
        <f t="shared" si="30"/>
        <v/>
      </c>
      <c r="AN37" s="83"/>
      <c r="AO37" s="114">
        <f t="shared" si="31"/>
        <v>32.444893676790556</v>
      </c>
      <c r="AP37" s="115">
        <f t="shared" si="32"/>
        <v>1806.6255264122478</v>
      </c>
      <c r="AQ37" s="115">
        <f t="shared" si="33"/>
        <v>295.98115909020549</v>
      </c>
      <c r="AR37" s="115">
        <f t="shared" si="34"/>
        <v>1202.3449630934515</v>
      </c>
      <c r="AS37" s="115">
        <f t="shared" si="35"/>
        <v>32.444893676790556</v>
      </c>
      <c r="AT37" s="115">
        <f t="shared" si="36"/>
        <v>667.55647944672023</v>
      </c>
      <c r="AU37" s="115">
        <f t="shared" si="37"/>
        <v>243.65068541796262</v>
      </c>
      <c r="AV37" s="115">
        <f t="shared" si="38"/>
        <v>1026.0959277653374</v>
      </c>
      <c r="AW37" s="115">
        <f t="shared" si="39"/>
        <v>46.469460620951629</v>
      </c>
      <c r="AX37" s="115">
        <f t="shared" si="40"/>
        <v>389.75736791086456</v>
      </c>
      <c r="AY37" s="115">
        <f t="shared" si="41"/>
        <v>40.608447569660434</v>
      </c>
      <c r="AZ37" s="115">
        <f t="shared" si="42"/>
        <v>111.35924797453275</v>
      </c>
      <c r="BA37" s="115">
        <f t="shared" si="0"/>
        <v>56.935555355400197</v>
      </c>
      <c r="BB37" s="116">
        <f t="shared" si="43"/>
        <v>47.725391989085836</v>
      </c>
      <c r="BC37" s="83" t="str">
        <f t="shared" si="44"/>
        <v/>
      </c>
      <c r="BD37" s="117">
        <f t="shared" si="1"/>
        <v>32.444893676790556</v>
      </c>
      <c r="BE37" s="115">
        <f t="shared" si="2"/>
        <v>1806.6255264122478</v>
      </c>
      <c r="BF37" s="115">
        <f t="shared" si="3"/>
        <v>295.98115909020549</v>
      </c>
      <c r="BG37" s="115">
        <f t="shared" si="4"/>
        <v>1202.3449630934515</v>
      </c>
      <c r="BH37" s="115">
        <f t="shared" si="5"/>
        <v>32.444893676790556</v>
      </c>
      <c r="BI37" s="115">
        <f t="shared" si="6"/>
        <v>667.55647944672023</v>
      </c>
      <c r="BJ37" s="115">
        <f t="shared" si="7"/>
        <v>243.65068541796262</v>
      </c>
      <c r="BK37" s="115">
        <f t="shared" si="8"/>
        <v>1026.0959277653374</v>
      </c>
      <c r="BL37" s="115">
        <f t="shared" si="9"/>
        <v>46.469460620951629</v>
      </c>
      <c r="BM37" s="115">
        <f t="shared" si="10"/>
        <v>389.75736791086456</v>
      </c>
      <c r="BN37" s="115">
        <f t="shared" si="11"/>
        <v>40.608447569660434</v>
      </c>
      <c r="BO37" s="115">
        <f t="shared" si="12"/>
        <v>111.35924797453275</v>
      </c>
      <c r="BP37" s="115">
        <f t="shared" si="13"/>
        <v>56.935555355400197</v>
      </c>
      <c r="BQ37" s="255">
        <f t="shared" si="45"/>
        <v>47.725391989085836</v>
      </c>
      <c r="BR37" s="83"/>
      <c r="BS37" s="83"/>
      <c r="BT37" s="83"/>
      <c r="BU37" s="83"/>
      <c r="BV37" s="83"/>
      <c r="BW37" s="83"/>
      <c r="BX37" s="83"/>
      <c r="BY37" s="83"/>
      <c r="BZ37" s="83"/>
      <c r="CA37" s="83"/>
    </row>
    <row r="38" spans="1:79" ht="12" customHeight="1" x14ac:dyDescent="0.35">
      <c r="A38" s="78"/>
      <c r="B38" s="111"/>
      <c r="C38" s="102" t="s">
        <v>278</v>
      </c>
      <c r="D38" s="112">
        <f t="shared" si="14"/>
        <v>1</v>
      </c>
      <c r="E38" s="103">
        <v>182.60235</v>
      </c>
      <c r="F38" s="104">
        <f t="shared" si="15"/>
        <v>182.60235</v>
      </c>
      <c r="G38" s="105" t="s">
        <v>50</v>
      </c>
      <c r="H38" s="113"/>
      <c r="I38" s="83" t="str">
        <f t="shared" si="16"/>
        <v/>
      </c>
      <c r="J38" s="203"/>
      <c r="K38" s="241" t="str">
        <f t="shared" si="17"/>
        <v/>
      </c>
      <c r="L38" s="203"/>
      <c r="M38" s="241" t="str">
        <f t="shared" si="18"/>
        <v/>
      </c>
      <c r="N38" s="203"/>
      <c r="O38" s="241" t="str">
        <f t="shared" si="19"/>
        <v/>
      </c>
      <c r="P38" s="203"/>
      <c r="Q38" s="241" t="str">
        <f t="shared" si="20"/>
        <v/>
      </c>
      <c r="R38" s="203"/>
      <c r="S38" s="241" t="str">
        <f t="shared" si="21"/>
        <v/>
      </c>
      <c r="T38" s="203"/>
      <c r="U38" s="241" t="str">
        <f t="shared" si="22"/>
        <v/>
      </c>
      <c r="V38" s="203"/>
      <c r="W38" s="241" t="str">
        <f t="shared" si="23"/>
        <v/>
      </c>
      <c r="X38" s="203"/>
      <c r="Y38" s="241" t="str">
        <f t="shared" si="24"/>
        <v/>
      </c>
      <c r="Z38" s="203"/>
      <c r="AA38" s="241" t="str">
        <f t="shared" si="25"/>
        <v/>
      </c>
      <c r="AB38" s="203"/>
      <c r="AC38" s="241" t="str">
        <f t="shared" si="26"/>
        <v/>
      </c>
      <c r="AD38" s="203"/>
      <c r="AE38" s="241" t="str">
        <f t="shared" si="27"/>
        <v/>
      </c>
      <c r="AF38" s="203"/>
      <c r="AG38" s="241" t="str">
        <f t="shared" si="28"/>
        <v/>
      </c>
      <c r="AH38" s="203"/>
      <c r="AI38" s="241" t="str">
        <f t="shared" si="29"/>
        <v/>
      </c>
      <c r="AJ38" s="203">
        <v>1</v>
      </c>
      <c r="AK38" s="243">
        <f t="shared" si="30"/>
        <v>182.60235</v>
      </c>
      <c r="AL38" s="203"/>
      <c r="AM38" s="243" t="str">
        <f t="shared" si="30"/>
        <v/>
      </c>
      <c r="AN38" s="83"/>
      <c r="AO38" s="114">
        <f t="shared" si="31"/>
        <v>0.98741897181368266</v>
      </c>
      <c r="AP38" s="115">
        <f t="shared" si="32"/>
        <v>54.982344448810586</v>
      </c>
      <c r="AQ38" s="115">
        <f t="shared" si="33"/>
        <v>9.007809200932563</v>
      </c>
      <c r="AR38" s="115">
        <f t="shared" si="34"/>
        <v>36.591835961921248</v>
      </c>
      <c r="AS38" s="115">
        <f t="shared" si="35"/>
        <v>0.98741897181368266</v>
      </c>
      <c r="AT38" s="115">
        <f t="shared" si="36"/>
        <v>20.316230317449637</v>
      </c>
      <c r="AU38" s="115">
        <f t="shared" si="37"/>
        <v>7.4151979560717844</v>
      </c>
      <c r="AV38" s="115">
        <f t="shared" si="38"/>
        <v>31.227921289230142</v>
      </c>
      <c r="AW38" s="115">
        <f t="shared" si="39"/>
        <v>1.4142387854363712</v>
      </c>
      <c r="AX38" s="115">
        <f t="shared" si="40"/>
        <v>11.861768551723076</v>
      </c>
      <c r="AY38" s="115">
        <f t="shared" si="41"/>
        <v>1.235866326011964</v>
      </c>
      <c r="AZ38" s="115">
        <f t="shared" si="42"/>
        <v>3.3890767290637367</v>
      </c>
      <c r="BA38" s="115">
        <f t="shared" si="0"/>
        <v>1.7327610344085269</v>
      </c>
      <c r="BB38" s="116">
        <f t="shared" si="43"/>
        <v>1.4524614553130413</v>
      </c>
      <c r="BC38" s="83" t="str">
        <f t="shared" si="44"/>
        <v/>
      </c>
      <c r="BD38" s="117">
        <f t="shared" si="1"/>
        <v>0.98741897181368266</v>
      </c>
      <c r="BE38" s="115">
        <f t="shared" si="2"/>
        <v>54.982344448810586</v>
      </c>
      <c r="BF38" s="115">
        <f t="shared" si="3"/>
        <v>9.007809200932563</v>
      </c>
      <c r="BG38" s="115">
        <f t="shared" si="4"/>
        <v>36.591835961921248</v>
      </c>
      <c r="BH38" s="115">
        <f t="shared" si="5"/>
        <v>0.98741897181368266</v>
      </c>
      <c r="BI38" s="115">
        <f t="shared" si="6"/>
        <v>20.316230317449637</v>
      </c>
      <c r="BJ38" s="115">
        <f t="shared" si="7"/>
        <v>7.4151979560717844</v>
      </c>
      <c r="BK38" s="115">
        <f t="shared" si="8"/>
        <v>31.227921289230142</v>
      </c>
      <c r="BL38" s="115">
        <f t="shared" si="9"/>
        <v>1.4142387854363712</v>
      </c>
      <c r="BM38" s="115">
        <f t="shared" si="10"/>
        <v>11.861768551723076</v>
      </c>
      <c r="BN38" s="115">
        <f t="shared" si="11"/>
        <v>1.235866326011964</v>
      </c>
      <c r="BO38" s="115">
        <f t="shared" si="12"/>
        <v>3.3890767290637367</v>
      </c>
      <c r="BP38" s="115">
        <f t="shared" si="13"/>
        <v>1.7327610344085269</v>
      </c>
      <c r="BQ38" s="255">
        <f t="shared" si="45"/>
        <v>1.4524614553130413</v>
      </c>
      <c r="BR38" s="83"/>
      <c r="BS38" s="83"/>
      <c r="BT38" s="83"/>
      <c r="BU38" s="83"/>
      <c r="BV38" s="83"/>
      <c r="BW38" s="83"/>
      <c r="BX38" s="83"/>
      <c r="BY38" s="83"/>
      <c r="BZ38" s="83"/>
      <c r="CA38" s="83"/>
    </row>
    <row r="39" spans="1:79" ht="12" customHeight="1" x14ac:dyDescent="0.35">
      <c r="A39" s="78"/>
      <c r="B39" s="111"/>
      <c r="C39" s="102" t="s">
        <v>279</v>
      </c>
      <c r="D39" s="112">
        <f t="shared" si="14"/>
        <v>2</v>
      </c>
      <c r="E39" s="103">
        <v>153.7704</v>
      </c>
      <c r="F39" s="104">
        <f t="shared" si="15"/>
        <v>307.54079999999999</v>
      </c>
      <c r="G39" s="105" t="s">
        <v>50</v>
      </c>
      <c r="H39" s="113"/>
      <c r="I39" s="83" t="str">
        <f t="shared" si="16"/>
        <v/>
      </c>
      <c r="J39" s="203"/>
      <c r="K39" s="241" t="str">
        <f t="shared" si="17"/>
        <v/>
      </c>
      <c r="L39" s="203"/>
      <c r="M39" s="241" t="str">
        <f t="shared" si="18"/>
        <v/>
      </c>
      <c r="N39" s="203"/>
      <c r="O39" s="241" t="str">
        <f t="shared" si="19"/>
        <v/>
      </c>
      <c r="P39" s="203"/>
      <c r="Q39" s="241" t="str">
        <f t="shared" si="20"/>
        <v/>
      </c>
      <c r="R39" s="203"/>
      <c r="S39" s="241" t="str">
        <f t="shared" si="21"/>
        <v/>
      </c>
      <c r="T39" s="203"/>
      <c r="U39" s="241" t="str">
        <f t="shared" si="22"/>
        <v/>
      </c>
      <c r="V39" s="203"/>
      <c r="W39" s="241" t="str">
        <f t="shared" si="23"/>
        <v/>
      </c>
      <c r="X39" s="203"/>
      <c r="Y39" s="241" t="str">
        <f t="shared" si="24"/>
        <v/>
      </c>
      <c r="Z39" s="203"/>
      <c r="AA39" s="241" t="str">
        <f t="shared" si="25"/>
        <v/>
      </c>
      <c r="AB39" s="203"/>
      <c r="AC39" s="241" t="str">
        <f t="shared" si="26"/>
        <v/>
      </c>
      <c r="AD39" s="203"/>
      <c r="AE39" s="241" t="str">
        <f t="shared" si="27"/>
        <v/>
      </c>
      <c r="AF39" s="203"/>
      <c r="AG39" s="241" t="str">
        <f t="shared" si="28"/>
        <v/>
      </c>
      <c r="AH39" s="203"/>
      <c r="AI39" s="241" t="str">
        <f t="shared" si="29"/>
        <v/>
      </c>
      <c r="AJ39" s="203">
        <v>2</v>
      </c>
      <c r="AK39" s="243">
        <f t="shared" si="30"/>
        <v>307.54079999999999</v>
      </c>
      <c r="AL39" s="203"/>
      <c r="AM39" s="243" t="str">
        <f t="shared" si="30"/>
        <v/>
      </c>
      <c r="AN39" s="83"/>
      <c r="AO39" s="114">
        <f t="shared" si="31"/>
        <v>1.663021426212518</v>
      </c>
      <c r="AP39" s="115">
        <f t="shared" si="32"/>
        <v>92.601843282207298</v>
      </c>
      <c r="AQ39" s="115">
        <f t="shared" si="33"/>
        <v>15.171047075254844</v>
      </c>
      <c r="AR39" s="115">
        <f t="shared" si="34"/>
        <v>61.628355304288419</v>
      </c>
      <c r="AS39" s="115">
        <f t="shared" si="35"/>
        <v>1.663021426212518</v>
      </c>
      <c r="AT39" s="115">
        <f t="shared" si="36"/>
        <v>34.21680895570465</v>
      </c>
      <c r="AU39" s="115">
        <f t="shared" si="37"/>
        <v>12.488754452331426</v>
      </c>
      <c r="AV39" s="115">
        <f t="shared" si="38"/>
        <v>52.594393750282343</v>
      </c>
      <c r="AW39" s="115">
        <f t="shared" si="39"/>
        <v>2.3818758491559935</v>
      </c>
      <c r="AX39" s="115">
        <f t="shared" si="40"/>
        <v>19.977715455533602</v>
      </c>
      <c r="AY39" s="115">
        <f t="shared" si="41"/>
        <v>2.0814590753885711</v>
      </c>
      <c r="AZ39" s="115">
        <f t="shared" si="42"/>
        <v>5.70791870158103</v>
      </c>
      <c r="BA39" s="115">
        <f t="shared" ref="BA39:BA70" si="46">IF(ISBLANK($AJ39),"",SUM($AK39*$BZ$19))</f>
        <v>2.9183343737406768</v>
      </c>
      <c r="BB39" s="116">
        <f t="shared" si="43"/>
        <v>2.4462508721061749</v>
      </c>
      <c r="BC39" s="83" t="str">
        <f t="shared" si="44"/>
        <v/>
      </c>
      <c r="BD39" s="117">
        <f t="shared" si="1"/>
        <v>1.663021426212518</v>
      </c>
      <c r="BE39" s="115">
        <f t="shared" si="2"/>
        <v>92.601843282207298</v>
      </c>
      <c r="BF39" s="115">
        <f t="shared" si="3"/>
        <v>15.171047075254844</v>
      </c>
      <c r="BG39" s="115">
        <f t="shared" si="4"/>
        <v>61.628355304288419</v>
      </c>
      <c r="BH39" s="115">
        <f t="shared" si="5"/>
        <v>1.663021426212518</v>
      </c>
      <c r="BI39" s="115">
        <f t="shared" si="6"/>
        <v>34.21680895570465</v>
      </c>
      <c r="BJ39" s="115">
        <f t="shared" si="7"/>
        <v>12.488754452331426</v>
      </c>
      <c r="BK39" s="115">
        <f t="shared" si="8"/>
        <v>52.594393750282343</v>
      </c>
      <c r="BL39" s="115">
        <f t="shared" si="9"/>
        <v>2.3818758491559935</v>
      </c>
      <c r="BM39" s="115">
        <f t="shared" si="10"/>
        <v>19.977715455533602</v>
      </c>
      <c r="BN39" s="115">
        <f t="shared" si="11"/>
        <v>2.0814590753885711</v>
      </c>
      <c r="BO39" s="115">
        <f t="shared" si="12"/>
        <v>5.70791870158103</v>
      </c>
      <c r="BP39" s="115">
        <f t="shared" si="13"/>
        <v>2.9183343737406768</v>
      </c>
      <c r="BQ39" s="255">
        <f t="shared" si="45"/>
        <v>2.4462508721061749</v>
      </c>
      <c r="BR39" s="83"/>
      <c r="BS39" s="83"/>
      <c r="BT39" s="83"/>
      <c r="BU39" s="83"/>
      <c r="BV39" s="83"/>
      <c r="BW39" s="83"/>
      <c r="BX39" s="83"/>
      <c r="BY39" s="83"/>
      <c r="BZ39" s="83"/>
      <c r="CA39" s="83"/>
    </row>
    <row r="40" spans="1:79" ht="12" customHeight="1" x14ac:dyDescent="0.35">
      <c r="A40" s="78"/>
      <c r="B40" s="111"/>
      <c r="C40" s="102" t="s">
        <v>280</v>
      </c>
      <c r="D40" s="112">
        <f t="shared" si="14"/>
        <v>9</v>
      </c>
      <c r="E40" s="103">
        <v>153.7704</v>
      </c>
      <c r="F40" s="104">
        <f t="shared" si="15"/>
        <v>1383.9335999999998</v>
      </c>
      <c r="G40" s="105" t="s">
        <v>50</v>
      </c>
      <c r="H40" s="113"/>
      <c r="I40" s="83" t="str">
        <f t="shared" si="16"/>
        <v/>
      </c>
      <c r="J40" s="203"/>
      <c r="K40" s="241" t="str">
        <f t="shared" si="17"/>
        <v/>
      </c>
      <c r="L40" s="203"/>
      <c r="M40" s="241" t="str">
        <f t="shared" si="18"/>
        <v/>
      </c>
      <c r="N40" s="203"/>
      <c r="O40" s="241" t="str">
        <f t="shared" si="19"/>
        <v/>
      </c>
      <c r="P40" s="203">
        <v>2</v>
      </c>
      <c r="Q40" s="241">
        <f t="shared" si="20"/>
        <v>307.54079999999999</v>
      </c>
      <c r="R40" s="203"/>
      <c r="S40" s="241" t="str">
        <f t="shared" si="21"/>
        <v/>
      </c>
      <c r="T40" s="203"/>
      <c r="U40" s="241" t="str">
        <f t="shared" si="22"/>
        <v/>
      </c>
      <c r="V40" s="203"/>
      <c r="W40" s="241" t="str">
        <f t="shared" si="23"/>
        <v/>
      </c>
      <c r="X40" s="203">
        <v>1</v>
      </c>
      <c r="Y40" s="241">
        <f t="shared" si="24"/>
        <v>153.7704</v>
      </c>
      <c r="Z40" s="203"/>
      <c r="AA40" s="241" t="str">
        <f t="shared" si="25"/>
        <v/>
      </c>
      <c r="AB40" s="203"/>
      <c r="AC40" s="241" t="str">
        <f t="shared" si="26"/>
        <v/>
      </c>
      <c r="AD40" s="203"/>
      <c r="AE40" s="241" t="str">
        <f t="shared" si="27"/>
        <v/>
      </c>
      <c r="AF40" s="203"/>
      <c r="AG40" s="241" t="str">
        <f t="shared" si="28"/>
        <v/>
      </c>
      <c r="AH40" s="203"/>
      <c r="AI40" s="241" t="str">
        <f t="shared" si="29"/>
        <v/>
      </c>
      <c r="AJ40" s="203">
        <v>6</v>
      </c>
      <c r="AK40" s="243">
        <f t="shared" si="30"/>
        <v>922.62239999999997</v>
      </c>
      <c r="AL40" s="203"/>
      <c r="AM40" s="243" t="str">
        <f t="shared" si="30"/>
        <v/>
      </c>
      <c r="AN40" s="83"/>
      <c r="AO40" s="114">
        <f t="shared" si="31"/>
        <v>4.9890642786375539</v>
      </c>
      <c r="AP40" s="115">
        <f t="shared" si="32"/>
        <v>277.80552984662188</v>
      </c>
      <c r="AQ40" s="115">
        <f t="shared" si="33"/>
        <v>45.513141225764528</v>
      </c>
      <c r="AR40" s="115">
        <f t="shared" si="34"/>
        <v>184.88506591286526</v>
      </c>
      <c r="AS40" s="115">
        <f t="shared" si="35"/>
        <v>4.9890642786375539</v>
      </c>
      <c r="AT40" s="115">
        <f t="shared" si="36"/>
        <v>102.65042686711395</v>
      </c>
      <c r="AU40" s="115">
        <f t="shared" si="37"/>
        <v>37.466263356994276</v>
      </c>
      <c r="AV40" s="115">
        <f t="shared" si="38"/>
        <v>157.78318125084704</v>
      </c>
      <c r="AW40" s="115">
        <f t="shared" si="39"/>
        <v>7.1456275474679796</v>
      </c>
      <c r="AX40" s="115">
        <f t="shared" si="40"/>
        <v>59.933146366600802</v>
      </c>
      <c r="AY40" s="115">
        <f t="shared" si="41"/>
        <v>6.2443772261657129</v>
      </c>
      <c r="AZ40" s="115">
        <f t="shared" si="42"/>
        <v>17.123756104743091</v>
      </c>
      <c r="BA40" s="115">
        <f t="shared" si="46"/>
        <v>8.7550031212220301</v>
      </c>
      <c r="BB40" s="116">
        <f t="shared" si="43"/>
        <v>7.3387526163185246</v>
      </c>
      <c r="BC40" s="83" t="str">
        <f t="shared" si="44"/>
        <v/>
      </c>
      <c r="BD40" s="117">
        <f t="shared" si="1"/>
        <v>4.9890642786375539</v>
      </c>
      <c r="BE40" s="115">
        <f t="shared" si="2"/>
        <v>277.80552984662188</v>
      </c>
      <c r="BF40" s="115">
        <f t="shared" si="3"/>
        <v>45.513141225764528</v>
      </c>
      <c r="BG40" s="115">
        <f t="shared" si="4"/>
        <v>492.42586591286522</v>
      </c>
      <c r="BH40" s="115">
        <f t="shared" si="5"/>
        <v>4.9890642786375539</v>
      </c>
      <c r="BI40" s="115">
        <f t="shared" si="6"/>
        <v>102.65042686711395</v>
      </c>
      <c r="BJ40" s="115">
        <f t="shared" si="7"/>
        <v>37.466263356994276</v>
      </c>
      <c r="BK40" s="115">
        <f t="shared" si="8"/>
        <v>311.55358125084706</v>
      </c>
      <c r="BL40" s="115">
        <f t="shared" si="9"/>
        <v>7.1456275474679796</v>
      </c>
      <c r="BM40" s="115">
        <f t="shared" si="10"/>
        <v>59.933146366600802</v>
      </c>
      <c r="BN40" s="115">
        <f t="shared" si="11"/>
        <v>6.2443772261657129</v>
      </c>
      <c r="BO40" s="115">
        <f t="shared" si="12"/>
        <v>17.123756104743091</v>
      </c>
      <c r="BP40" s="115">
        <f t="shared" si="13"/>
        <v>8.7550031212220301</v>
      </c>
      <c r="BQ40" s="255">
        <f t="shared" si="45"/>
        <v>7.3387526163185246</v>
      </c>
      <c r="BR40" s="83"/>
      <c r="BS40" s="83"/>
      <c r="BT40" s="83"/>
      <c r="BU40" s="83"/>
      <c r="BV40" s="83"/>
      <c r="BW40" s="83"/>
      <c r="BX40" s="83"/>
      <c r="BY40" s="83"/>
      <c r="BZ40" s="83"/>
      <c r="CA40" s="83"/>
    </row>
    <row r="41" spans="1:79" ht="12" customHeight="1" x14ac:dyDescent="0.35">
      <c r="A41" s="78"/>
      <c r="B41" s="111"/>
      <c r="C41" s="102" t="s">
        <v>281</v>
      </c>
      <c r="D41" s="112">
        <f t="shared" si="14"/>
        <v>2</v>
      </c>
      <c r="E41" s="103">
        <v>371.93215500000002</v>
      </c>
      <c r="F41" s="104">
        <f t="shared" si="15"/>
        <v>743.86431000000005</v>
      </c>
      <c r="G41" s="105" t="s">
        <v>50</v>
      </c>
      <c r="H41" s="113"/>
      <c r="I41" s="83" t="str">
        <f t="shared" si="16"/>
        <v/>
      </c>
      <c r="J41" s="203"/>
      <c r="K41" s="241" t="str">
        <f t="shared" si="17"/>
        <v/>
      </c>
      <c r="L41" s="203"/>
      <c r="M41" s="241" t="str">
        <f t="shared" si="18"/>
        <v/>
      </c>
      <c r="N41" s="203"/>
      <c r="O41" s="241" t="str">
        <f t="shared" si="19"/>
        <v/>
      </c>
      <c r="P41" s="203"/>
      <c r="Q41" s="241" t="str">
        <f t="shared" si="20"/>
        <v/>
      </c>
      <c r="R41" s="203"/>
      <c r="S41" s="241" t="str">
        <f t="shared" si="21"/>
        <v/>
      </c>
      <c r="T41" s="203"/>
      <c r="U41" s="241" t="str">
        <f t="shared" si="22"/>
        <v/>
      </c>
      <c r="V41" s="203"/>
      <c r="W41" s="241" t="str">
        <f t="shared" si="23"/>
        <v/>
      </c>
      <c r="X41" s="203">
        <v>2</v>
      </c>
      <c r="Y41" s="241">
        <f t="shared" si="24"/>
        <v>743.86431000000005</v>
      </c>
      <c r="Z41" s="203"/>
      <c r="AA41" s="241" t="str">
        <f t="shared" si="25"/>
        <v/>
      </c>
      <c r="AB41" s="203"/>
      <c r="AC41" s="241" t="str">
        <f t="shared" si="26"/>
        <v/>
      </c>
      <c r="AD41" s="203"/>
      <c r="AE41" s="241" t="str">
        <f t="shared" si="27"/>
        <v/>
      </c>
      <c r="AF41" s="203"/>
      <c r="AG41" s="241" t="str">
        <f t="shared" si="28"/>
        <v/>
      </c>
      <c r="AH41" s="203"/>
      <c r="AI41" s="241" t="str">
        <f t="shared" si="29"/>
        <v/>
      </c>
      <c r="AJ41" s="203"/>
      <c r="AK41" s="243" t="str">
        <f t="shared" si="30"/>
        <v/>
      </c>
      <c r="AL41" s="203"/>
      <c r="AM41" s="243" t="str">
        <f t="shared" si="30"/>
        <v/>
      </c>
      <c r="AN41" s="83"/>
      <c r="AO41" s="114" t="str">
        <f t="shared" si="31"/>
        <v/>
      </c>
      <c r="AP41" s="115" t="str">
        <f t="shared" si="32"/>
        <v/>
      </c>
      <c r="AQ41" s="115" t="str">
        <f t="shared" si="33"/>
        <v/>
      </c>
      <c r="AR41" s="115" t="str">
        <f t="shared" si="34"/>
        <v/>
      </c>
      <c r="AS41" s="115" t="str">
        <f t="shared" si="35"/>
        <v/>
      </c>
      <c r="AT41" s="115" t="str">
        <f t="shared" si="36"/>
        <v/>
      </c>
      <c r="AU41" s="115" t="str">
        <f t="shared" si="37"/>
        <v/>
      </c>
      <c r="AV41" s="115" t="str">
        <f t="shared" si="38"/>
        <v/>
      </c>
      <c r="AW41" s="115" t="str">
        <f t="shared" si="39"/>
        <v/>
      </c>
      <c r="AX41" s="115" t="str">
        <f t="shared" si="40"/>
        <v/>
      </c>
      <c r="AY41" s="115" t="str">
        <f t="shared" si="41"/>
        <v/>
      </c>
      <c r="AZ41" s="115" t="str">
        <f t="shared" si="42"/>
        <v/>
      </c>
      <c r="BA41" s="115" t="str">
        <f t="shared" si="46"/>
        <v/>
      </c>
      <c r="BB41" s="116" t="str">
        <f t="shared" si="43"/>
        <v/>
      </c>
      <c r="BC41" s="83" t="str">
        <f t="shared" si="44"/>
        <v/>
      </c>
      <c r="BD41" s="117" t="str">
        <f t="shared" si="1"/>
        <v/>
      </c>
      <c r="BE41" s="115" t="str">
        <f t="shared" si="2"/>
        <v/>
      </c>
      <c r="BF41" s="115" t="str">
        <f t="shared" si="3"/>
        <v/>
      </c>
      <c r="BG41" s="115" t="str">
        <f t="shared" si="4"/>
        <v/>
      </c>
      <c r="BH41" s="115" t="str">
        <f t="shared" si="5"/>
        <v/>
      </c>
      <c r="BI41" s="115" t="str">
        <f t="shared" si="6"/>
        <v/>
      </c>
      <c r="BJ41" s="115" t="str">
        <f t="shared" si="7"/>
        <v/>
      </c>
      <c r="BK41" s="115">
        <f t="shared" si="8"/>
        <v>743.86431000000005</v>
      </c>
      <c r="BL41" s="115" t="str">
        <f t="shared" si="9"/>
        <v/>
      </c>
      <c r="BM41" s="115" t="str">
        <f t="shared" si="10"/>
        <v/>
      </c>
      <c r="BN41" s="115" t="str">
        <f t="shared" si="11"/>
        <v/>
      </c>
      <c r="BO41" s="115" t="str">
        <f t="shared" si="12"/>
        <v/>
      </c>
      <c r="BP41" s="115" t="str">
        <f t="shared" si="13"/>
        <v/>
      </c>
      <c r="BQ41" s="255" t="str">
        <f t="shared" si="45"/>
        <v/>
      </c>
      <c r="BR41" s="83"/>
      <c r="BS41" s="83"/>
      <c r="BT41" s="83"/>
      <c r="BU41" s="83"/>
      <c r="BV41" s="83"/>
      <c r="BW41" s="83"/>
      <c r="BX41" s="83"/>
      <c r="BY41" s="83"/>
      <c r="BZ41" s="83"/>
      <c r="CA41" s="83"/>
    </row>
    <row r="42" spans="1:79" ht="12" customHeight="1" x14ac:dyDescent="0.35">
      <c r="A42" s="78"/>
      <c r="B42" s="111"/>
      <c r="C42" s="102" t="s">
        <v>282</v>
      </c>
      <c r="D42" s="112">
        <f t="shared" si="14"/>
        <v>2</v>
      </c>
      <c r="E42" s="103">
        <v>478.61037000000005</v>
      </c>
      <c r="F42" s="104">
        <f t="shared" si="15"/>
        <v>957.22074000000009</v>
      </c>
      <c r="G42" s="105" t="s">
        <v>50</v>
      </c>
      <c r="H42" s="113"/>
      <c r="I42" s="83" t="str">
        <f t="shared" si="16"/>
        <v/>
      </c>
      <c r="J42" s="203"/>
      <c r="K42" s="241" t="str">
        <f t="shared" si="17"/>
        <v/>
      </c>
      <c r="L42" s="203"/>
      <c r="M42" s="241" t="str">
        <f t="shared" si="18"/>
        <v/>
      </c>
      <c r="N42" s="203"/>
      <c r="O42" s="241" t="str">
        <f t="shared" si="19"/>
        <v/>
      </c>
      <c r="P42" s="203"/>
      <c r="Q42" s="241" t="str">
        <f t="shared" si="20"/>
        <v/>
      </c>
      <c r="R42" s="203"/>
      <c r="S42" s="241" t="str">
        <f t="shared" si="21"/>
        <v/>
      </c>
      <c r="T42" s="203"/>
      <c r="U42" s="241" t="str">
        <f t="shared" si="22"/>
        <v/>
      </c>
      <c r="V42" s="203"/>
      <c r="W42" s="241" t="str">
        <f t="shared" si="23"/>
        <v/>
      </c>
      <c r="X42" s="203">
        <v>2</v>
      </c>
      <c r="Y42" s="241">
        <f t="shared" si="24"/>
        <v>957.22074000000009</v>
      </c>
      <c r="Z42" s="203"/>
      <c r="AA42" s="241" t="str">
        <f t="shared" si="25"/>
        <v/>
      </c>
      <c r="AB42" s="203"/>
      <c r="AC42" s="241" t="str">
        <f t="shared" si="26"/>
        <v/>
      </c>
      <c r="AD42" s="203"/>
      <c r="AE42" s="241" t="str">
        <f t="shared" si="27"/>
        <v/>
      </c>
      <c r="AF42" s="203"/>
      <c r="AG42" s="241" t="str">
        <f t="shared" si="28"/>
        <v/>
      </c>
      <c r="AH42" s="203"/>
      <c r="AI42" s="241" t="str">
        <f t="shared" si="29"/>
        <v/>
      </c>
      <c r="AJ42" s="203"/>
      <c r="AK42" s="243" t="str">
        <f t="shared" si="30"/>
        <v/>
      </c>
      <c r="AL42" s="203"/>
      <c r="AM42" s="243" t="str">
        <f t="shared" si="30"/>
        <v/>
      </c>
      <c r="AN42" s="83"/>
      <c r="AO42" s="114" t="str">
        <f t="shared" si="31"/>
        <v/>
      </c>
      <c r="AP42" s="115" t="str">
        <f t="shared" si="32"/>
        <v/>
      </c>
      <c r="AQ42" s="115" t="str">
        <f t="shared" si="33"/>
        <v/>
      </c>
      <c r="AR42" s="115" t="str">
        <f t="shared" si="34"/>
        <v/>
      </c>
      <c r="AS42" s="115" t="str">
        <f t="shared" si="35"/>
        <v/>
      </c>
      <c r="AT42" s="115" t="str">
        <f t="shared" si="36"/>
        <v/>
      </c>
      <c r="AU42" s="115" t="str">
        <f t="shared" si="37"/>
        <v/>
      </c>
      <c r="AV42" s="115" t="str">
        <f t="shared" si="38"/>
        <v/>
      </c>
      <c r="AW42" s="115" t="str">
        <f t="shared" si="39"/>
        <v/>
      </c>
      <c r="AX42" s="115" t="str">
        <f t="shared" si="40"/>
        <v/>
      </c>
      <c r="AY42" s="115" t="str">
        <f t="shared" si="41"/>
        <v/>
      </c>
      <c r="AZ42" s="115" t="str">
        <f t="shared" si="42"/>
        <v/>
      </c>
      <c r="BA42" s="115" t="str">
        <f t="shared" si="46"/>
        <v/>
      </c>
      <c r="BB42" s="116" t="str">
        <f t="shared" si="43"/>
        <v/>
      </c>
      <c r="BC42" s="83" t="str">
        <f t="shared" si="44"/>
        <v/>
      </c>
      <c r="BD42" s="117" t="str">
        <f t="shared" si="1"/>
        <v/>
      </c>
      <c r="BE42" s="115" t="str">
        <f t="shared" si="2"/>
        <v/>
      </c>
      <c r="BF42" s="115" t="str">
        <f t="shared" si="3"/>
        <v/>
      </c>
      <c r="BG42" s="115" t="str">
        <f t="shared" si="4"/>
        <v/>
      </c>
      <c r="BH42" s="115" t="str">
        <f t="shared" si="5"/>
        <v/>
      </c>
      <c r="BI42" s="115" t="str">
        <f t="shared" si="6"/>
        <v/>
      </c>
      <c r="BJ42" s="115" t="str">
        <f t="shared" si="7"/>
        <v/>
      </c>
      <c r="BK42" s="115">
        <f t="shared" si="8"/>
        <v>957.22074000000009</v>
      </c>
      <c r="BL42" s="115" t="str">
        <f t="shared" si="9"/>
        <v/>
      </c>
      <c r="BM42" s="115" t="str">
        <f t="shared" si="10"/>
        <v/>
      </c>
      <c r="BN42" s="115" t="str">
        <f t="shared" si="11"/>
        <v/>
      </c>
      <c r="BO42" s="115" t="str">
        <f t="shared" si="12"/>
        <v/>
      </c>
      <c r="BP42" s="115" t="str">
        <f t="shared" si="13"/>
        <v/>
      </c>
      <c r="BQ42" s="255" t="str">
        <f t="shared" si="45"/>
        <v/>
      </c>
      <c r="BR42" s="83"/>
      <c r="BS42" s="83"/>
      <c r="BT42" s="83"/>
      <c r="BU42" s="83"/>
      <c r="BV42" s="83"/>
      <c r="BW42" s="83"/>
      <c r="BX42" s="83"/>
      <c r="BY42" s="83"/>
      <c r="BZ42" s="83"/>
      <c r="CA42" s="83"/>
    </row>
    <row r="43" spans="1:79" ht="12" customHeight="1" x14ac:dyDescent="0.35">
      <c r="A43" s="78"/>
      <c r="B43" s="111"/>
      <c r="C43" s="102" t="s">
        <v>283</v>
      </c>
      <c r="D43" s="112">
        <f t="shared" si="14"/>
        <v>1</v>
      </c>
      <c r="E43" s="103">
        <v>670.82337000000007</v>
      </c>
      <c r="F43" s="104">
        <f t="shared" si="15"/>
        <v>670.82337000000007</v>
      </c>
      <c r="G43" s="105" t="s">
        <v>50</v>
      </c>
      <c r="H43" s="113"/>
      <c r="I43" s="83" t="str">
        <f t="shared" si="16"/>
        <v/>
      </c>
      <c r="J43" s="203"/>
      <c r="K43" s="241" t="str">
        <f t="shared" si="17"/>
        <v/>
      </c>
      <c r="L43" s="203"/>
      <c r="M43" s="241" t="str">
        <f t="shared" si="18"/>
        <v/>
      </c>
      <c r="N43" s="203"/>
      <c r="O43" s="241" t="str">
        <f t="shared" si="19"/>
        <v/>
      </c>
      <c r="P43" s="203"/>
      <c r="Q43" s="241" t="str">
        <f t="shared" si="20"/>
        <v/>
      </c>
      <c r="R43" s="203"/>
      <c r="S43" s="241" t="str">
        <f t="shared" si="21"/>
        <v/>
      </c>
      <c r="T43" s="203"/>
      <c r="U43" s="241" t="str">
        <f t="shared" si="22"/>
        <v/>
      </c>
      <c r="V43" s="203"/>
      <c r="W43" s="241" t="str">
        <f t="shared" si="23"/>
        <v/>
      </c>
      <c r="X43" s="203"/>
      <c r="Y43" s="241" t="str">
        <f t="shared" si="24"/>
        <v/>
      </c>
      <c r="Z43" s="203"/>
      <c r="AA43" s="241" t="str">
        <f t="shared" si="25"/>
        <v/>
      </c>
      <c r="AB43" s="203"/>
      <c r="AC43" s="241" t="str">
        <f t="shared" si="26"/>
        <v/>
      </c>
      <c r="AD43" s="203"/>
      <c r="AE43" s="241" t="str">
        <f t="shared" si="27"/>
        <v/>
      </c>
      <c r="AF43" s="203"/>
      <c r="AG43" s="241" t="str">
        <f t="shared" si="28"/>
        <v/>
      </c>
      <c r="AH43" s="203"/>
      <c r="AI43" s="241" t="str">
        <f t="shared" si="29"/>
        <v/>
      </c>
      <c r="AJ43" s="203">
        <v>1</v>
      </c>
      <c r="AK43" s="243">
        <f t="shared" si="30"/>
        <v>670.82337000000007</v>
      </c>
      <c r="AL43" s="203"/>
      <c r="AM43" s="243" t="str">
        <f t="shared" si="30"/>
        <v/>
      </c>
      <c r="AN43" s="83"/>
      <c r="AO43" s="114">
        <f t="shared" si="31"/>
        <v>3.6274654859260553</v>
      </c>
      <c r="AP43" s="115">
        <f t="shared" si="32"/>
        <v>201.98777065931469</v>
      </c>
      <c r="AQ43" s="115">
        <f t="shared" si="33"/>
        <v>33.091846432899629</v>
      </c>
      <c r="AR43" s="115">
        <f t="shared" si="34"/>
        <v>134.42685000747915</v>
      </c>
      <c r="AS43" s="115">
        <f t="shared" si="35"/>
        <v>3.6274654859260553</v>
      </c>
      <c r="AT43" s="115">
        <f t="shared" si="36"/>
        <v>74.635414534630783</v>
      </c>
      <c r="AU43" s="115">
        <f t="shared" si="37"/>
        <v>27.241095649147926</v>
      </c>
      <c r="AV43" s="115">
        <f t="shared" si="38"/>
        <v>114.72152136780338</v>
      </c>
      <c r="AW43" s="115">
        <f t="shared" si="39"/>
        <v>5.1954666959715112</v>
      </c>
      <c r="AX43" s="115">
        <f t="shared" si="40"/>
        <v>43.576391837382673</v>
      </c>
      <c r="AY43" s="115">
        <f t="shared" si="41"/>
        <v>4.540182608191321</v>
      </c>
      <c r="AZ43" s="115">
        <f t="shared" si="42"/>
        <v>12.450397667823623</v>
      </c>
      <c r="BA43" s="115">
        <f t="shared" si="46"/>
        <v>6.3656168527218524</v>
      </c>
      <c r="BB43" s="116">
        <f t="shared" si="43"/>
        <v>5.3358847147815949</v>
      </c>
      <c r="BC43" s="83" t="str">
        <f t="shared" si="44"/>
        <v/>
      </c>
      <c r="BD43" s="117">
        <f t="shared" si="1"/>
        <v>3.6274654859260553</v>
      </c>
      <c r="BE43" s="115">
        <f t="shared" si="2"/>
        <v>201.98777065931469</v>
      </c>
      <c r="BF43" s="115">
        <f t="shared" si="3"/>
        <v>33.091846432899629</v>
      </c>
      <c r="BG43" s="115">
        <f t="shared" si="4"/>
        <v>134.42685000747915</v>
      </c>
      <c r="BH43" s="115">
        <f t="shared" si="5"/>
        <v>3.6274654859260553</v>
      </c>
      <c r="BI43" s="115">
        <f t="shared" si="6"/>
        <v>74.635414534630783</v>
      </c>
      <c r="BJ43" s="115">
        <f t="shared" si="7"/>
        <v>27.241095649147926</v>
      </c>
      <c r="BK43" s="115">
        <f t="shared" si="8"/>
        <v>114.72152136780338</v>
      </c>
      <c r="BL43" s="115">
        <f t="shared" si="9"/>
        <v>5.1954666959715112</v>
      </c>
      <c r="BM43" s="115">
        <f t="shared" si="10"/>
        <v>43.576391837382673</v>
      </c>
      <c r="BN43" s="115">
        <f t="shared" si="11"/>
        <v>4.540182608191321</v>
      </c>
      <c r="BO43" s="115">
        <f t="shared" si="12"/>
        <v>12.450397667823623</v>
      </c>
      <c r="BP43" s="115">
        <f t="shared" si="13"/>
        <v>6.3656168527218524</v>
      </c>
      <c r="BQ43" s="255">
        <f t="shared" si="45"/>
        <v>5.3358847147815949</v>
      </c>
      <c r="BR43" s="83"/>
      <c r="BS43" s="83"/>
      <c r="BT43" s="83"/>
      <c r="BU43" s="83"/>
      <c r="BV43" s="83"/>
      <c r="BW43" s="83"/>
      <c r="BX43" s="83"/>
      <c r="BY43" s="83"/>
      <c r="BZ43" s="83"/>
      <c r="CA43" s="83"/>
    </row>
    <row r="44" spans="1:79" ht="12" customHeight="1" x14ac:dyDescent="0.35">
      <c r="A44" s="78"/>
      <c r="B44" s="111"/>
      <c r="C44" s="102" t="s">
        <v>284</v>
      </c>
      <c r="D44" s="112">
        <f t="shared" si="14"/>
        <v>8</v>
      </c>
      <c r="E44" s="103">
        <v>493.98741000000007</v>
      </c>
      <c r="F44" s="104">
        <f t="shared" si="15"/>
        <v>3951.8992800000005</v>
      </c>
      <c r="G44" s="105" t="s">
        <v>50</v>
      </c>
      <c r="H44" s="113"/>
      <c r="I44" s="83" t="str">
        <f t="shared" si="16"/>
        <v/>
      </c>
      <c r="J44" s="203"/>
      <c r="K44" s="241" t="str">
        <f t="shared" si="17"/>
        <v/>
      </c>
      <c r="L44" s="203"/>
      <c r="M44" s="241" t="str">
        <f t="shared" si="18"/>
        <v/>
      </c>
      <c r="N44" s="203"/>
      <c r="O44" s="241" t="str">
        <f t="shared" si="19"/>
        <v/>
      </c>
      <c r="P44" s="203"/>
      <c r="Q44" s="241" t="str">
        <f t="shared" si="20"/>
        <v/>
      </c>
      <c r="R44" s="203"/>
      <c r="S44" s="241" t="str">
        <f t="shared" si="21"/>
        <v/>
      </c>
      <c r="T44" s="203"/>
      <c r="U44" s="241" t="str">
        <f t="shared" si="22"/>
        <v/>
      </c>
      <c r="V44" s="203"/>
      <c r="W44" s="241" t="str">
        <f t="shared" si="23"/>
        <v/>
      </c>
      <c r="X44" s="203">
        <v>8</v>
      </c>
      <c r="Y44" s="241">
        <f t="shared" si="24"/>
        <v>3951.8992800000005</v>
      </c>
      <c r="Z44" s="203"/>
      <c r="AA44" s="241" t="str">
        <f t="shared" si="25"/>
        <v/>
      </c>
      <c r="AB44" s="203"/>
      <c r="AC44" s="241" t="str">
        <f t="shared" si="26"/>
        <v/>
      </c>
      <c r="AD44" s="203"/>
      <c r="AE44" s="241" t="str">
        <f t="shared" si="27"/>
        <v/>
      </c>
      <c r="AF44" s="203"/>
      <c r="AG44" s="241" t="str">
        <f t="shared" si="28"/>
        <v/>
      </c>
      <c r="AH44" s="203"/>
      <c r="AI44" s="241" t="str">
        <f t="shared" si="29"/>
        <v/>
      </c>
      <c r="AJ44" s="203"/>
      <c r="AK44" s="243" t="str">
        <f t="shared" si="30"/>
        <v/>
      </c>
      <c r="AL44" s="203"/>
      <c r="AM44" s="243" t="str">
        <f t="shared" si="30"/>
        <v/>
      </c>
      <c r="AN44" s="83"/>
      <c r="AO44" s="114" t="str">
        <f t="shared" si="31"/>
        <v/>
      </c>
      <c r="AP44" s="115" t="str">
        <f t="shared" si="32"/>
        <v/>
      </c>
      <c r="AQ44" s="115" t="str">
        <f t="shared" si="33"/>
        <v/>
      </c>
      <c r="AR44" s="115" t="str">
        <f t="shared" si="34"/>
        <v/>
      </c>
      <c r="AS44" s="115" t="str">
        <f t="shared" si="35"/>
        <v/>
      </c>
      <c r="AT44" s="115" t="str">
        <f t="shared" si="36"/>
        <v/>
      </c>
      <c r="AU44" s="115" t="str">
        <f t="shared" si="37"/>
        <v/>
      </c>
      <c r="AV44" s="115" t="str">
        <f t="shared" si="38"/>
        <v/>
      </c>
      <c r="AW44" s="115" t="str">
        <f t="shared" si="39"/>
        <v/>
      </c>
      <c r="AX44" s="115" t="str">
        <f t="shared" si="40"/>
        <v/>
      </c>
      <c r="AY44" s="115" t="str">
        <f t="shared" si="41"/>
        <v/>
      </c>
      <c r="AZ44" s="115" t="str">
        <f t="shared" si="42"/>
        <v/>
      </c>
      <c r="BA44" s="115" t="str">
        <f t="shared" si="46"/>
        <v/>
      </c>
      <c r="BB44" s="116" t="str">
        <f t="shared" si="43"/>
        <v/>
      </c>
      <c r="BC44" s="83" t="str">
        <f t="shared" si="44"/>
        <v/>
      </c>
      <c r="BD44" s="117" t="str">
        <f t="shared" si="1"/>
        <v/>
      </c>
      <c r="BE44" s="115" t="str">
        <f t="shared" si="2"/>
        <v/>
      </c>
      <c r="BF44" s="115" t="str">
        <f t="shared" si="3"/>
        <v/>
      </c>
      <c r="BG44" s="115" t="str">
        <f t="shared" si="4"/>
        <v/>
      </c>
      <c r="BH44" s="115" t="str">
        <f t="shared" si="5"/>
        <v/>
      </c>
      <c r="BI44" s="115" t="str">
        <f t="shared" si="6"/>
        <v/>
      </c>
      <c r="BJ44" s="115" t="str">
        <f t="shared" si="7"/>
        <v/>
      </c>
      <c r="BK44" s="115">
        <f t="shared" si="8"/>
        <v>3951.8992800000005</v>
      </c>
      <c r="BL44" s="115" t="str">
        <f t="shared" si="9"/>
        <v/>
      </c>
      <c r="BM44" s="115" t="str">
        <f t="shared" si="10"/>
        <v/>
      </c>
      <c r="BN44" s="115" t="str">
        <f t="shared" si="11"/>
        <v/>
      </c>
      <c r="BO44" s="115" t="str">
        <f t="shared" si="12"/>
        <v/>
      </c>
      <c r="BP44" s="115" t="str">
        <f t="shared" si="13"/>
        <v/>
      </c>
      <c r="BQ44" s="255" t="str">
        <f t="shared" si="45"/>
        <v/>
      </c>
      <c r="BR44" s="83"/>
      <c r="BS44" s="83"/>
      <c r="BT44" s="83"/>
      <c r="BU44" s="83"/>
      <c r="BV44" s="83"/>
      <c r="BW44" s="83"/>
      <c r="BX44" s="83"/>
      <c r="BY44" s="83"/>
      <c r="BZ44" s="83"/>
      <c r="CA44" s="83"/>
    </row>
    <row r="45" spans="1:79" ht="12" customHeight="1" x14ac:dyDescent="0.35">
      <c r="A45" s="78"/>
      <c r="B45" s="111"/>
      <c r="C45" s="102" t="s">
        <v>285</v>
      </c>
      <c r="D45" s="112">
        <f t="shared" si="14"/>
        <v>2</v>
      </c>
      <c r="E45" s="103">
        <v>493.98741000000007</v>
      </c>
      <c r="F45" s="104">
        <f t="shared" si="15"/>
        <v>987.97482000000014</v>
      </c>
      <c r="G45" s="105" t="s">
        <v>50</v>
      </c>
      <c r="H45" s="113"/>
      <c r="I45" s="83" t="str">
        <f t="shared" si="16"/>
        <v/>
      </c>
      <c r="J45" s="203"/>
      <c r="K45" s="241" t="str">
        <f t="shared" si="17"/>
        <v/>
      </c>
      <c r="L45" s="203"/>
      <c r="M45" s="241" t="str">
        <f t="shared" si="18"/>
        <v/>
      </c>
      <c r="N45" s="203"/>
      <c r="O45" s="241" t="str">
        <f t="shared" si="19"/>
        <v/>
      </c>
      <c r="P45" s="203"/>
      <c r="Q45" s="241" t="str">
        <f t="shared" si="20"/>
        <v/>
      </c>
      <c r="R45" s="203"/>
      <c r="S45" s="241" t="str">
        <f t="shared" si="21"/>
        <v/>
      </c>
      <c r="T45" s="203"/>
      <c r="U45" s="241" t="str">
        <f t="shared" si="22"/>
        <v/>
      </c>
      <c r="V45" s="203"/>
      <c r="W45" s="241" t="str">
        <f t="shared" si="23"/>
        <v/>
      </c>
      <c r="X45" s="203">
        <v>2</v>
      </c>
      <c r="Y45" s="241">
        <f t="shared" si="24"/>
        <v>987.97482000000014</v>
      </c>
      <c r="Z45" s="203"/>
      <c r="AA45" s="241" t="str">
        <f t="shared" si="25"/>
        <v/>
      </c>
      <c r="AB45" s="203"/>
      <c r="AC45" s="241" t="str">
        <f t="shared" si="26"/>
        <v/>
      </c>
      <c r="AD45" s="203"/>
      <c r="AE45" s="241" t="str">
        <f t="shared" si="27"/>
        <v/>
      </c>
      <c r="AF45" s="203"/>
      <c r="AG45" s="241" t="str">
        <f t="shared" si="28"/>
        <v/>
      </c>
      <c r="AH45" s="203"/>
      <c r="AI45" s="241" t="str">
        <f t="shared" si="29"/>
        <v/>
      </c>
      <c r="AJ45" s="203"/>
      <c r="AK45" s="243" t="str">
        <f t="shared" si="30"/>
        <v/>
      </c>
      <c r="AL45" s="203"/>
      <c r="AM45" s="243" t="str">
        <f t="shared" si="30"/>
        <v/>
      </c>
      <c r="AN45" s="83"/>
      <c r="AO45" s="114" t="str">
        <f t="shared" si="31"/>
        <v/>
      </c>
      <c r="AP45" s="115" t="str">
        <f t="shared" si="32"/>
        <v/>
      </c>
      <c r="AQ45" s="115" t="str">
        <f t="shared" si="33"/>
        <v/>
      </c>
      <c r="AR45" s="115" t="str">
        <f t="shared" si="34"/>
        <v/>
      </c>
      <c r="AS45" s="115" t="str">
        <f t="shared" si="35"/>
        <v/>
      </c>
      <c r="AT45" s="115" t="str">
        <f t="shared" si="36"/>
        <v/>
      </c>
      <c r="AU45" s="115" t="str">
        <f t="shared" si="37"/>
        <v/>
      </c>
      <c r="AV45" s="115" t="str">
        <f t="shared" si="38"/>
        <v/>
      </c>
      <c r="AW45" s="115" t="str">
        <f t="shared" si="39"/>
        <v/>
      </c>
      <c r="AX45" s="115" t="str">
        <f t="shared" si="40"/>
        <v/>
      </c>
      <c r="AY45" s="115" t="str">
        <f t="shared" si="41"/>
        <v/>
      </c>
      <c r="AZ45" s="115" t="str">
        <f t="shared" si="42"/>
        <v/>
      </c>
      <c r="BA45" s="115" t="str">
        <f t="shared" si="46"/>
        <v/>
      </c>
      <c r="BB45" s="116" t="str">
        <f t="shared" si="43"/>
        <v/>
      </c>
      <c r="BC45" s="83" t="str">
        <f t="shared" si="44"/>
        <v/>
      </c>
      <c r="BD45" s="117" t="str">
        <f t="shared" si="1"/>
        <v/>
      </c>
      <c r="BE45" s="115" t="str">
        <f t="shared" si="2"/>
        <v/>
      </c>
      <c r="BF45" s="115" t="str">
        <f t="shared" si="3"/>
        <v/>
      </c>
      <c r="BG45" s="115" t="str">
        <f t="shared" si="4"/>
        <v/>
      </c>
      <c r="BH45" s="115" t="str">
        <f t="shared" si="5"/>
        <v/>
      </c>
      <c r="BI45" s="115" t="str">
        <f t="shared" si="6"/>
        <v/>
      </c>
      <c r="BJ45" s="115" t="str">
        <f t="shared" si="7"/>
        <v/>
      </c>
      <c r="BK45" s="115">
        <f t="shared" si="8"/>
        <v>987.97482000000014</v>
      </c>
      <c r="BL45" s="115" t="str">
        <f t="shared" si="9"/>
        <v/>
      </c>
      <c r="BM45" s="115" t="str">
        <f t="shared" si="10"/>
        <v/>
      </c>
      <c r="BN45" s="115" t="str">
        <f t="shared" si="11"/>
        <v/>
      </c>
      <c r="BO45" s="115" t="str">
        <f t="shared" si="12"/>
        <v/>
      </c>
      <c r="BP45" s="115" t="str">
        <f t="shared" si="13"/>
        <v/>
      </c>
      <c r="BQ45" s="255" t="str">
        <f t="shared" si="45"/>
        <v/>
      </c>
      <c r="BR45" s="83"/>
      <c r="BS45" s="83"/>
      <c r="BT45" s="83"/>
      <c r="BU45" s="83"/>
      <c r="BV45" s="83"/>
      <c r="BW45" s="83"/>
      <c r="BX45" s="83"/>
      <c r="BY45" s="83"/>
      <c r="BZ45" s="83"/>
      <c r="CA45" s="83"/>
    </row>
    <row r="46" spans="1:79" ht="12" customHeight="1" x14ac:dyDescent="0.35">
      <c r="A46" s="78"/>
      <c r="B46" s="111"/>
      <c r="C46" s="102" t="s">
        <v>286</v>
      </c>
      <c r="D46" s="112">
        <f t="shared" si="14"/>
        <v>1</v>
      </c>
      <c r="E46" s="103">
        <v>478.61037000000005</v>
      </c>
      <c r="F46" s="104">
        <f t="shared" si="15"/>
        <v>478.61037000000005</v>
      </c>
      <c r="G46" s="105" t="s">
        <v>50</v>
      </c>
      <c r="H46" s="113"/>
      <c r="I46" s="83" t="str">
        <f t="shared" si="16"/>
        <v/>
      </c>
      <c r="J46" s="203"/>
      <c r="K46" s="241" t="str">
        <f t="shared" si="17"/>
        <v/>
      </c>
      <c r="L46" s="203"/>
      <c r="M46" s="241" t="str">
        <f t="shared" si="18"/>
        <v/>
      </c>
      <c r="N46" s="203"/>
      <c r="O46" s="241" t="str">
        <f t="shared" si="19"/>
        <v/>
      </c>
      <c r="P46" s="203"/>
      <c r="Q46" s="241" t="str">
        <f t="shared" si="20"/>
        <v/>
      </c>
      <c r="R46" s="203"/>
      <c r="S46" s="241" t="str">
        <f t="shared" si="21"/>
        <v/>
      </c>
      <c r="T46" s="203"/>
      <c r="U46" s="241" t="str">
        <f t="shared" si="22"/>
        <v/>
      </c>
      <c r="V46" s="203"/>
      <c r="W46" s="241" t="str">
        <f t="shared" si="23"/>
        <v/>
      </c>
      <c r="X46" s="203">
        <v>1</v>
      </c>
      <c r="Y46" s="241">
        <f t="shared" si="24"/>
        <v>478.61037000000005</v>
      </c>
      <c r="Z46" s="203"/>
      <c r="AA46" s="241" t="str">
        <f t="shared" si="25"/>
        <v/>
      </c>
      <c r="AB46" s="203"/>
      <c r="AC46" s="241" t="str">
        <f t="shared" si="26"/>
        <v/>
      </c>
      <c r="AD46" s="203"/>
      <c r="AE46" s="241" t="str">
        <f t="shared" si="27"/>
        <v/>
      </c>
      <c r="AF46" s="203"/>
      <c r="AG46" s="241" t="str">
        <f t="shared" si="28"/>
        <v/>
      </c>
      <c r="AH46" s="203"/>
      <c r="AI46" s="241" t="str">
        <f t="shared" si="29"/>
        <v/>
      </c>
      <c r="AJ46" s="203"/>
      <c r="AK46" s="243" t="str">
        <f t="shared" si="30"/>
        <v/>
      </c>
      <c r="AL46" s="203"/>
      <c r="AM46" s="243" t="str">
        <f t="shared" si="30"/>
        <v/>
      </c>
      <c r="AN46" s="83"/>
      <c r="AO46" s="114" t="str">
        <f t="shared" si="31"/>
        <v/>
      </c>
      <c r="AP46" s="115" t="str">
        <f t="shared" si="32"/>
        <v/>
      </c>
      <c r="AQ46" s="115" t="str">
        <f t="shared" si="33"/>
        <v/>
      </c>
      <c r="AR46" s="115" t="str">
        <f t="shared" si="34"/>
        <v/>
      </c>
      <c r="AS46" s="115" t="str">
        <f t="shared" si="35"/>
        <v/>
      </c>
      <c r="AT46" s="115" t="str">
        <f t="shared" si="36"/>
        <v/>
      </c>
      <c r="AU46" s="115" t="str">
        <f t="shared" si="37"/>
        <v/>
      </c>
      <c r="AV46" s="115" t="str">
        <f t="shared" si="38"/>
        <v/>
      </c>
      <c r="AW46" s="115" t="str">
        <f t="shared" si="39"/>
        <v/>
      </c>
      <c r="AX46" s="115" t="str">
        <f t="shared" si="40"/>
        <v/>
      </c>
      <c r="AY46" s="115" t="str">
        <f t="shared" si="41"/>
        <v/>
      </c>
      <c r="AZ46" s="115" t="str">
        <f t="shared" si="42"/>
        <v/>
      </c>
      <c r="BA46" s="115" t="str">
        <f t="shared" si="46"/>
        <v/>
      </c>
      <c r="BB46" s="116" t="str">
        <f t="shared" si="43"/>
        <v/>
      </c>
      <c r="BC46" s="83" t="str">
        <f t="shared" si="44"/>
        <v/>
      </c>
      <c r="BD46" s="117" t="str">
        <f t="shared" si="1"/>
        <v/>
      </c>
      <c r="BE46" s="115" t="str">
        <f t="shared" si="2"/>
        <v/>
      </c>
      <c r="BF46" s="115" t="str">
        <f t="shared" si="3"/>
        <v/>
      </c>
      <c r="BG46" s="115" t="str">
        <f t="shared" si="4"/>
        <v/>
      </c>
      <c r="BH46" s="115" t="str">
        <f t="shared" si="5"/>
        <v/>
      </c>
      <c r="BI46" s="115" t="str">
        <f t="shared" si="6"/>
        <v/>
      </c>
      <c r="BJ46" s="115" t="str">
        <f t="shared" si="7"/>
        <v/>
      </c>
      <c r="BK46" s="115">
        <f t="shared" si="8"/>
        <v>478.61037000000005</v>
      </c>
      <c r="BL46" s="115" t="str">
        <f t="shared" si="9"/>
        <v/>
      </c>
      <c r="BM46" s="115" t="str">
        <f t="shared" si="10"/>
        <v/>
      </c>
      <c r="BN46" s="115" t="str">
        <f t="shared" si="11"/>
        <v/>
      </c>
      <c r="BO46" s="115" t="str">
        <f t="shared" si="12"/>
        <v/>
      </c>
      <c r="BP46" s="115" t="str">
        <f t="shared" si="13"/>
        <v/>
      </c>
      <c r="BQ46" s="255" t="str">
        <f t="shared" si="45"/>
        <v/>
      </c>
      <c r="BR46" s="83"/>
      <c r="BS46" s="83"/>
      <c r="BT46" s="83"/>
      <c r="BU46" s="83"/>
      <c r="BV46" s="83"/>
      <c r="BW46" s="83"/>
      <c r="BX46" s="83"/>
      <c r="BY46" s="83"/>
      <c r="BZ46" s="83"/>
      <c r="CA46" s="83"/>
    </row>
    <row r="47" spans="1:79" ht="12" customHeight="1" x14ac:dyDescent="0.35">
      <c r="A47" s="78"/>
      <c r="B47" s="111"/>
      <c r="C47" s="102" t="s">
        <v>287</v>
      </c>
      <c r="D47" s="112">
        <f t="shared" si="14"/>
        <v>5</v>
      </c>
      <c r="E47" s="103">
        <v>555.49557000000004</v>
      </c>
      <c r="F47" s="104">
        <f t="shared" si="15"/>
        <v>2777.4778500000002</v>
      </c>
      <c r="G47" s="105" t="s">
        <v>50</v>
      </c>
      <c r="H47" s="113"/>
      <c r="I47" s="83" t="str">
        <f t="shared" si="16"/>
        <v/>
      </c>
      <c r="J47" s="203"/>
      <c r="K47" s="241" t="str">
        <f t="shared" si="17"/>
        <v/>
      </c>
      <c r="L47" s="203"/>
      <c r="M47" s="241" t="str">
        <f t="shared" si="18"/>
        <v/>
      </c>
      <c r="N47" s="203"/>
      <c r="O47" s="241" t="str">
        <f t="shared" si="19"/>
        <v/>
      </c>
      <c r="P47" s="203"/>
      <c r="Q47" s="241" t="str">
        <f t="shared" si="20"/>
        <v/>
      </c>
      <c r="R47" s="203"/>
      <c r="S47" s="241" t="str">
        <f t="shared" si="21"/>
        <v/>
      </c>
      <c r="T47" s="203"/>
      <c r="U47" s="241" t="str">
        <f t="shared" si="22"/>
        <v/>
      </c>
      <c r="V47" s="203"/>
      <c r="W47" s="241" t="str">
        <f t="shared" si="23"/>
        <v/>
      </c>
      <c r="X47" s="203"/>
      <c r="Y47" s="241" t="str">
        <f t="shared" si="24"/>
        <v/>
      </c>
      <c r="Z47" s="203"/>
      <c r="AA47" s="241" t="str">
        <f t="shared" si="25"/>
        <v/>
      </c>
      <c r="AB47" s="203"/>
      <c r="AC47" s="241" t="str">
        <f t="shared" si="26"/>
        <v/>
      </c>
      <c r="AD47" s="203"/>
      <c r="AE47" s="241" t="str">
        <f t="shared" si="27"/>
        <v/>
      </c>
      <c r="AF47" s="203"/>
      <c r="AG47" s="241" t="str">
        <f t="shared" si="28"/>
        <v/>
      </c>
      <c r="AH47" s="203"/>
      <c r="AI47" s="241" t="str">
        <f t="shared" si="29"/>
        <v/>
      </c>
      <c r="AJ47" s="203">
        <v>5</v>
      </c>
      <c r="AK47" s="243">
        <f t="shared" si="30"/>
        <v>2777.4778500000002</v>
      </c>
      <c r="AL47" s="203"/>
      <c r="AM47" s="243" t="str">
        <f t="shared" si="30"/>
        <v/>
      </c>
      <c r="AN47" s="83"/>
      <c r="AO47" s="114">
        <f t="shared" si="31"/>
        <v>15.019162255481806</v>
      </c>
      <c r="AP47" s="115">
        <f t="shared" si="32"/>
        <v>836.31039714243479</v>
      </c>
      <c r="AQ47" s="115">
        <f t="shared" si="33"/>
        <v>137.01351889839532</v>
      </c>
      <c r="AR47" s="115">
        <f t="shared" si="34"/>
        <v>556.58108384185482</v>
      </c>
      <c r="AS47" s="115">
        <f t="shared" si="35"/>
        <v>15.019162255481806</v>
      </c>
      <c r="AT47" s="115">
        <f t="shared" si="36"/>
        <v>309.02055588120766</v>
      </c>
      <c r="AU47" s="115">
        <f t="shared" si="37"/>
        <v>112.78906364761821</v>
      </c>
      <c r="AV47" s="115">
        <f t="shared" si="38"/>
        <v>474.99311855723749</v>
      </c>
      <c r="AW47" s="115">
        <f t="shared" si="39"/>
        <v>21.511316262690066</v>
      </c>
      <c r="AX47" s="115">
        <f t="shared" si="40"/>
        <v>180.42374270778785</v>
      </c>
      <c r="AY47" s="115">
        <f t="shared" si="41"/>
        <v>18.798177274603034</v>
      </c>
      <c r="AZ47" s="115">
        <f t="shared" si="42"/>
        <v>51.549640773653685</v>
      </c>
      <c r="BA47" s="115">
        <f t="shared" si="46"/>
        <v>26.356207312845491</v>
      </c>
      <c r="BB47" s="116">
        <f t="shared" si="43"/>
        <v>22.092703188708892</v>
      </c>
      <c r="BC47" s="83" t="str">
        <f t="shared" si="44"/>
        <v/>
      </c>
      <c r="BD47" s="117">
        <f t="shared" si="1"/>
        <v>15.019162255481806</v>
      </c>
      <c r="BE47" s="115">
        <f t="shared" si="2"/>
        <v>836.31039714243479</v>
      </c>
      <c r="BF47" s="115">
        <f t="shared" si="3"/>
        <v>137.01351889839532</v>
      </c>
      <c r="BG47" s="115">
        <f t="shared" si="4"/>
        <v>556.58108384185482</v>
      </c>
      <c r="BH47" s="115">
        <f t="shared" si="5"/>
        <v>15.019162255481806</v>
      </c>
      <c r="BI47" s="115">
        <f t="shared" si="6"/>
        <v>309.02055588120766</v>
      </c>
      <c r="BJ47" s="115">
        <f t="shared" si="7"/>
        <v>112.78906364761821</v>
      </c>
      <c r="BK47" s="115">
        <f t="shared" si="8"/>
        <v>474.99311855723749</v>
      </c>
      <c r="BL47" s="115">
        <f t="shared" si="9"/>
        <v>21.511316262690066</v>
      </c>
      <c r="BM47" s="115">
        <f t="shared" si="10"/>
        <v>180.42374270778785</v>
      </c>
      <c r="BN47" s="115">
        <f t="shared" si="11"/>
        <v>18.798177274603034</v>
      </c>
      <c r="BO47" s="115">
        <f t="shared" si="12"/>
        <v>51.549640773653685</v>
      </c>
      <c r="BP47" s="115">
        <f t="shared" si="13"/>
        <v>26.356207312845491</v>
      </c>
      <c r="BQ47" s="255">
        <f t="shared" si="45"/>
        <v>22.092703188708892</v>
      </c>
      <c r="BR47" s="83"/>
      <c r="BS47" s="83"/>
      <c r="BT47" s="83"/>
      <c r="BU47" s="83"/>
      <c r="BV47" s="83"/>
      <c r="BW47" s="83"/>
      <c r="BX47" s="83"/>
      <c r="BY47" s="83"/>
      <c r="BZ47" s="83"/>
      <c r="CA47" s="83"/>
    </row>
    <row r="48" spans="1:79" ht="12" customHeight="1" x14ac:dyDescent="0.35">
      <c r="A48" s="78"/>
      <c r="B48" s="111"/>
      <c r="C48" s="102" t="s">
        <v>288</v>
      </c>
      <c r="D48" s="112">
        <f t="shared" si="14"/>
        <v>7</v>
      </c>
      <c r="E48" s="103">
        <v>397.88091000000003</v>
      </c>
      <c r="F48" s="104">
        <f t="shared" si="15"/>
        <v>2785.1663700000004</v>
      </c>
      <c r="G48" s="105" t="s">
        <v>50</v>
      </c>
      <c r="H48" s="113"/>
      <c r="I48" s="83" t="str">
        <f t="shared" si="16"/>
        <v/>
      </c>
      <c r="J48" s="203"/>
      <c r="K48" s="241" t="str">
        <f t="shared" si="17"/>
        <v/>
      </c>
      <c r="L48" s="203"/>
      <c r="M48" s="241" t="str">
        <f t="shared" si="18"/>
        <v/>
      </c>
      <c r="N48" s="203"/>
      <c r="O48" s="241" t="str">
        <f t="shared" si="19"/>
        <v/>
      </c>
      <c r="P48" s="203"/>
      <c r="Q48" s="241" t="str">
        <f t="shared" si="20"/>
        <v/>
      </c>
      <c r="R48" s="203"/>
      <c r="S48" s="241" t="str">
        <f t="shared" si="21"/>
        <v/>
      </c>
      <c r="T48" s="203"/>
      <c r="U48" s="241" t="str">
        <f t="shared" si="22"/>
        <v/>
      </c>
      <c r="V48" s="203"/>
      <c r="W48" s="241" t="str">
        <f t="shared" si="23"/>
        <v/>
      </c>
      <c r="X48" s="203">
        <v>7</v>
      </c>
      <c r="Y48" s="241">
        <f t="shared" si="24"/>
        <v>2785.1663700000004</v>
      </c>
      <c r="Z48" s="203"/>
      <c r="AA48" s="241" t="str">
        <f t="shared" si="25"/>
        <v/>
      </c>
      <c r="AB48" s="203"/>
      <c r="AC48" s="241" t="str">
        <f t="shared" si="26"/>
        <v/>
      </c>
      <c r="AD48" s="203"/>
      <c r="AE48" s="241" t="str">
        <f t="shared" si="27"/>
        <v/>
      </c>
      <c r="AF48" s="203"/>
      <c r="AG48" s="241" t="str">
        <f t="shared" si="28"/>
        <v/>
      </c>
      <c r="AH48" s="203"/>
      <c r="AI48" s="241" t="str">
        <f t="shared" si="29"/>
        <v/>
      </c>
      <c r="AJ48" s="203"/>
      <c r="AK48" s="243" t="str">
        <f t="shared" si="30"/>
        <v/>
      </c>
      <c r="AL48" s="203"/>
      <c r="AM48" s="243" t="str">
        <f t="shared" si="30"/>
        <v/>
      </c>
      <c r="AN48" s="83"/>
      <c r="AO48" s="114" t="str">
        <f t="shared" si="31"/>
        <v/>
      </c>
      <c r="AP48" s="115" t="str">
        <f t="shared" si="32"/>
        <v/>
      </c>
      <c r="AQ48" s="115" t="str">
        <f t="shared" si="33"/>
        <v/>
      </c>
      <c r="AR48" s="115" t="str">
        <f t="shared" si="34"/>
        <v/>
      </c>
      <c r="AS48" s="115" t="str">
        <f t="shared" si="35"/>
        <v/>
      </c>
      <c r="AT48" s="115" t="str">
        <f t="shared" si="36"/>
        <v/>
      </c>
      <c r="AU48" s="115" t="str">
        <f t="shared" si="37"/>
        <v/>
      </c>
      <c r="AV48" s="115" t="str">
        <f t="shared" si="38"/>
        <v/>
      </c>
      <c r="AW48" s="115" t="str">
        <f t="shared" si="39"/>
        <v/>
      </c>
      <c r="AX48" s="115" t="str">
        <f t="shared" si="40"/>
        <v/>
      </c>
      <c r="AY48" s="115" t="str">
        <f t="shared" si="41"/>
        <v/>
      </c>
      <c r="AZ48" s="115" t="str">
        <f t="shared" si="42"/>
        <v/>
      </c>
      <c r="BA48" s="115" t="str">
        <f t="shared" si="46"/>
        <v/>
      </c>
      <c r="BB48" s="116" t="str">
        <f t="shared" si="43"/>
        <v/>
      </c>
      <c r="BC48" s="83" t="str">
        <f t="shared" si="44"/>
        <v/>
      </c>
      <c r="BD48" s="117" t="str">
        <f t="shared" si="1"/>
        <v/>
      </c>
      <c r="BE48" s="115" t="str">
        <f t="shared" si="2"/>
        <v/>
      </c>
      <c r="BF48" s="115" t="str">
        <f t="shared" si="3"/>
        <v/>
      </c>
      <c r="BG48" s="115" t="str">
        <f t="shared" si="4"/>
        <v/>
      </c>
      <c r="BH48" s="115" t="str">
        <f t="shared" si="5"/>
        <v/>
      </c>
      <c r="BI48" s="115" t="str">
        <f t="shared" si="6"/>
        <v/>
      </c>
      <c r="BJ48" s="115" t="str">
        <f t="shared" si="7"/>
        <v/>
      </c>
      <c r="BK48" s="115">
        <f t="shared" si="8"/>
        <v>2785.1663700000004</v>
      </c>
      <c r="BL48" s="115" t="str">
        <f t="shared" si="9"/>
        <v/>
      </c>
      <c r="BM48" s="115" t="str">
        <f t="shared" si="10"/>
        <v/>
      </c>
      <c r="BN48" s="115" t="str">
        <f t="shared" si="11"/>
        <v/>
      </c>
      <c r="BO48" s="115" t="str">
        <f t="shared" si="12"/>
        <v/>
      </c>
      <c r="BP48" s="115" t="str">
        <f t="shared" si="13"/>
        <v/>
      </c>
      <c r="BQ48" s="255" t="str">
        <f t="shared" si="45"/>
        <v/>
      </c>
      <c r="BR48" s="83"/>
      <c r="BS48" s="83"/>
      <c r="BT48" s="83"/>
      <c r="BU48" s="83"/>
      <c r="BV48" s="83"/>
      <c r="BW48" s="83"/>
      <c r="BX48" s="83"/>
      <c r="BY48" s="83"/>
      <c r="BZ48" s="83"/>
      <c r="CA48" s="83"/>
    </row>
    <row r="49" spans="1:79" ht="12" customHeight="1" x14ac:dyDescent="0.35">
      <c r="A49" s="78"/>
      <c r="B49" s="111"/>
      <c r="C49" s="102" t="s">
        <v>289</v>
      </c>
      <c r="D49" s="112">
        <f t="shared" si="14"/>
        <v>41</v>
      </c>
      <c r="E49" s="103">
        <v>350</v>
      </c>
      <c r="F49" s="104">
        <f t="shared" si="15"/>
        <v>14350</v>
      </c>
      <c r="G49" s="105" t="s">
        <v>50</v>
      </c>
      <c r="H49" s="113"/>
      <c r="I49" s="83" t="str">
        <f t="shared" si="16"/>
        <v/>
      </c>
      <c r="J49" s="203"/>
      <c r="K49" s="241" t="str">
        <f t="shared" si="17"/>
        <v/>
      </c>
      <c r="L49" s="203"/>
      <c r="M49" s="241" t="str">
        <f t="shared" si="18"/>
        <v/>
      </c>
      <c r="N49" s="203"/>
      <c r="O49" s="241" t="str">
        <f t="shared" si="19"/>
        <v/>
      </c>
      <c r="P49" s="203"/>
      <c r="Q49" s="241" t="str">
        <f t="shared" si="20"/>
        <v/>
      </c>
      <c r="R49" s="203"/>
      <c r="S49" s="241" t="str">
        <f t="shared" si="21"/>
        <v/>
      </c>
      <c r="T49" s="203"/>
      <c r="U49" s="241" t="str">
        <f t="shared" si="22"/>
        <v/>
      </c>
      <c r="V49" s="203"/>
      <c r="W49" s="241" t="str">
        <f t="shared" si="23"/>
        <v/>
      </c>
      <c r="X49" s="203">
        <v>41</v>
      </c>
      <c r="Y49" s="241">
        <f t="shared" si="24"/>
        <v>14350</v>
      </c>
      <c r="Z49" s="203"/>
      <c r="AA49" s="241" t="str">
        <f t="shared" si="25"/>
        <v/>
      </c>
      <c r="AB49" s="203"/>
      <c r="AC49" s="241" t="str">
        <f t="shared" si="26"/>
        <v/>
      </c>
      <c r="AD49" s="203"/>
      <c r="AE49" s="241" t="str">
        <f t="shared" si="27"/>
        <v/>
      </c>
      <c r="AF49" s="203"/>
      <c r="AG49" s="241" t="str">
        <f t="shared" si="28"/>
        <v/>
      </c>
      <c r="AH49" s="203"/>
      <c r="AI49" s="241" t="str">
        <f t="shared" si="29"/>
        <v/>
      </c>
      <c r="AJ49" s="203"/>
      <c r="AK49" s="243" t="str">
        <f t="shared" si="30"/>
        <v/>
      </c>
      <c r="AL49" s="203"/>
      <c r="AM49" s="243" t="str">
        <f t="shared" si="30"/>
        <v/>
      </c>
      <c r="AN49" s="83"/>
      <c r="AO49" s="114" t="str">
        <f t="shared" si="31"/>
        <v/>
      </c>
      <c r="AP49" s="115" t="str">
        <f t="shared" si="32"/>
        <v/>
      </c>
      <c r="AQ49" s="115" t="str">
        <f t="shared" si="33"/>
        <v/>
      </c>
      <c r="AR49" s="115" t="str">
        <f t="shared" si="34"/>
        <v/>
      </c>
      <c r="AS49" s="115" t="str">
        <f t="shared" si="35"/>
        <v/>
      </c>
      <c r="AT49" s="115" t="str">
        <f t="shared" si="36"/>
        <v/>
      </c>
      <c r="AU49" s="115" t="str">
        <f t="shared" si="37"/>
        <v/>
      </c>
      <c r="AV49" s="115" t="str">
        <f t="shared" si="38"/>
        <v/>
      </c>
      <c r="AW49" s="115" t="str">
        <f t="shared" si="39"/>
        <v/>
      </c>
      <c r="AX49" s="115" t="str">
        <f t="shared" si="40"/>
        <v/>
      </c>
      <c r="AY49" s="115" t="str">
        <f t="shared" si="41"/>
        <v/>
      </c>
      <c r="AZ49" s="115" t="str">
        <f t="shared" si="42"/>
        <v/>
      </c>
      <c r="BA49" s="115" t="str">
        <f t="shared" si="46"/>
        <v/>
      </c>
      <c r="BB49" s="116" t="str">
        <f t="shared" si="43"/>
        <v/>
      </c>
      <c r="BC49" s="83" t="str">
        <f t="shared" si="44"/>
        <v/>
      </c>
      <c r="BD49" s="117" t="str">
        <f t="shared" si="1"/>
        <v/>
      </c>
      <c r="BE49" s="115" t="str">
        <f t="shared" si="2"/>
        <v/>
      </c>
      <c r="BF49" s="115" t="str">
        <f t="shared" si="3"/>
        <v/>
      </c>
      <c r="BG49" s="115" t="str">
        <f t="shared" si="4"/>
        <v/>
      </c>
      <c r="BH49" s="115" t="str">
        <f t="shared" si="5"/>
        <v/>
      </c>
      <c r="BI49" s="115" t="str">
        <f t="shared" si="6"/>
        <v/>
      </c>
      <c r="BJ49" s="115" t="str">
        <f t="shared" si="7"/>
        <v/>
      </c>
      <c r="BK49" s="115">
        <f t="shared" si="8"/>
        <v>14350</v>
      </c>
      <c r="BL49" s="115" t="str">
        <f t="shared" si="9"/>
        <v/>
      </c>
      <c r="BM49" s="115" t="str">
        <f t="shared" si="10"/>
        <v/>
      </c>
      <c r="BN49" s="115" t="str">
        <f t="shared" si="11"/>
        <v/>
      </c>
      <c r="BO49" s="115" t="str">
        <f t="shared" si="12"/>
        <v/>
      </c>
      <c r="BP49" s="115" t="str">
        <f t="shared" si="13"/>
        <v/>
      </c>
      <c r="BQ49" s="255" t="str">
        <f t="shared" si="45"/>
        <v/>
      </c>
      <c r="BR49" s="83"/>
      <c r="BS49" s="83"/>
      <c r="BT49" s="83"/>
      <c r="BU49" s="83"/>
      <c r="BV49" s="83"/>
      <c r="BW49" s="83"/>
      <c r="BX49" s="83"/>
      <c r="BY49" s="83"/>
      <c r="BZ49" s="83"/>
      <c r="CA49" s="83"/>
    </row>
    <row r="50" spans="1:79" ht="12" customHeight="1" x14ac:dyDescent="0.35">
      <c r="A50" s="78"/>
      <c r="B50" s="111"/>
      <c r="C50" s="102" t="s">
        <v>290</v>
      </c>
      <c r="D50" s="112">
        <f t="shared" si="14"/>
        <v>1</v>
      </c>
      <c r="E50" s="103">
        <v>1700</v>
      </c>
      <c r="F50" s="104">
        <f t="shared" si="15"/>
        <v>1700</v>
      </c>
      <c r="G50" s="105" t="s">
        <v>50</v>
      </c>
      <c r="H50" s="113"/>
      <c r="I50" s="83" t="str">
        <f t="shared" si="16"/>
        <v/>
      </c>
      <c r="J50" s="203"/>
      <c r="K50" s="241" t="str">
        <f t="shared" si="17"/>
        <v/>
      </c>
      <c r="L50" s="203"/>
      <c r="M50" s="241" t="str">
        <f t="shared" si="18"/>
        <v/>
      </c>
      <c r="N50" s="203"/>
      <c r="O50" s="241" t="str">
        <f t="shared" si="19"/>
        <v/>
      </c>
      <c r="P50" s="203"/>
      <c r="Q50" s="241" t="str">
        <f t="shared" si="20"/>
        <v/>
      </c>
      <c r="R50" s="203"/>
      <c r="S50" s="241" t="str">
        <f t="shared" si="21"/>
        <v/>
      </c>
      <c r="T50" s="203"/>
      <c r="U50" s="241" t="str">
        <f t="shared" si="22"/>
        <v/>
      </c>
      <c r="V50" s="203"/>
      <c r="W50" s="241" t="str">
        <f t="shared" si="23"/>
        <v/>
      </c>
      <c r="X50" s="203"/>
      <c r="Y50" s="241" t="str">
        <f t="shared" si="24"/>
        <v/>
      </c>
      <c r="Z50" s="203"/>
      <c r="AA50" s="241" t="str">
        <f t="shared" si="25"/>
        <v/>
      </c>
      <c r="AB50" s="203"/>
      <c r="AC50" s="241" t="str">
        <f t="shared" si="26"/>
        <v/>
      </c>
      <c r="AD50" s="203"/>
      <c r="AE50" s="241" t="str">
        <f t="shared" si="27"/>
        <v/>
      </c>
      <c r="AF50" s="203"/>
      <c r="AG50" s="241" t="str">
        <f t="shared" si="28"/>
        <v/>
      </c>
      <c r="AH50" s="203"/>
      <c r="AI50" s="241" t="str">
        <f t="shared" si="29"/>
        <v/>
      </c>
      <c r="AJ50" s="203">
        <v>1</v>
      </c>
      <c r="AK50" s="243">
        <f t="shared" si="30"/>
        <v>1700</v>
      </c>
      <c r="AL50" s="203"/>
      <c r="AM50" s="243" t="str">
        <f t="shared" si="30"/>
        <v/>
      </c>
      <c r="AN50" s="83"/>
      <c r="AO50" s="114">
        <f t="shared" si="31"/>
        <v>9.192719875090658</v>
      </c>
      <c r="AP50" s="115">
        <f t="shared" si="32"/>
        <v>511.87723248347021</v>
      </c>
      <c r="AQ50" s="115">
        <f t="shared" si="33"/>
        <v>83.861328408891552</v>
      </c>
      <c r="AR50" s="115">
        <f t="shared" si="34"/>
        <v>340.66440620981126</v>
      </c>
      <c r="AS50" s="115">
        <f t="shared" si="35"/>
        <v>9.192719875090658</v>
      </c>
      <c r="AT50" s="115">
        <f t="shared" si="36"/>
        <v>189.14100250990407</v>
      </c>
      <c r="AU50" s="115">
        <f t="shared" si="37"/>
        <v>69.034360868422738</v>
      </c>
      <c r="AV50" s="115">
        <f t="shared" si="38"/>
        <v>290.72717953351224</v>
      </c>
      <c r="AW50" s="115">
        <f t="shared" si="39"/>
        <v>13.166347175936295</v>
      </c>
      <c r="AX50" s="115">
        <f t="shared" si="40"/>
        <v>110.43125424141162</v>
      </c>
      <c r="AY50" s="115">
        <f t="shared" si="41"/>
        <v>11.50572681140379</v>
      </c>
      <c r="AZ50" s="115">
        <f t="shared" si="42"/>
        <v>31.551786926117611</v>
      </c>
      <c r="BA50" s="115">
        <f t="shared" si="46"/>
        <v>16.131740684030056</v>
      </c>
      <c r="BB50" s="116">
        <f t="shared" si="43"/>
        <v>13.522194396907654</v>
      </c>
      <c r="BC50" s="83" t="str">
        <f t="shared" si="44"/>
        <v/>
      </c>
      <c r="BD50" s="117">
        <f t="shared" si="1"/>
        <v>9.192719875090658</v>
      </c>
      <c r="BE50" s="115">
        <f t="shared" si="2"/>
        <v>511.87723248347021</v>
      </c>
      <c r="BF50" s="115">
        <f t="shared" si="3"/>
        <v>83.861328408891552</v>
      </c>
      <c r="BG50" s="115">
        <f t="shared" si="4"/>
        <v>340.66440620981126</v>
      </c>
      <c r="BH50" s="115">
        <f t="shared" si="5"/>
        <v>9.192719875090658</v>
      </c>
      <c r="BI50" s="115">
        <f t="shared" si="6"/>
        <v>189.14100250990407</v>
      </c>
      <c r="BJ50" s="115">
        <f t="shared" si="7"/>
        <v>69.034360868422738</v>
      </c>
      <c r="BK50" s="115">
        <f t="shared" si="8"/>
        <v>290.72717953351224</v>
      </c>
      <c r="BL50" s="115">
        <f t="shared" si="9"/>
        <v>13.166347175936295</v>
      </c>
      <c r="BM50" s="115">
        <f t="shared" si="10"/>
        <v>110.43125424141162</v>
      </c>
      <c r="BN50" s="115">
        <f t="shared" si="11"/>
        <v>11.50572681140379</v>
      </c>
      <c r="BO50" s="115">
        <f t="shared" si="12"/>
        <v>31.551786926117611</v>
      </c>
      <c r="BP50" s="115">
        <f t="shared" si="13"/>
        <v>16.131740684030056</v>
      </c>
      <c r="BQ50" s="255">
        <f t="shared" si="45"/>
        <v>13.522194396907654</v>
      </c>
      <c r="BR50" s="83"/>
      <c r="BS50" s="83"/>
      <c r="BT50" s="83"/>
      <c r="BU50" s="83"/>
      <c r="BV50" s="83"/>
      <c r="BW50" s="83"/>
      <c r="BX50" s="83"/>
      <c r="BY50" s="83"/>
      <c r="BZ50" s="83"/>
      <c r="CA50" s="83"/>
    </row>
    <row r="51" spans="1:79" ht="12" customHeight="1" x14ac:dyDescent="0.35">
      <c r="A51" s="78"/>
      <c r="B51" s="111"/>
      <c r="C51" s="102" t="s">
        <v>291</v>
      </c>
      <c r="D51" s="112">
        <f t="shared" si="14"/>
        <v>10</v>
      </c>
      <c r="E51" s="103">
        <v>650</v>
      </c>
      <c r="F51" s="104">
        <f t="shared" si="15"/>
        <v>6500</v>
      </c>
      <c r="G51" s="105" t="s">
        <v>50</v>
      </c>
      <c r="H51" s="113"/>
      <c r="I51" s="83" t="str">
        <f t="shared" si="16"/>
        <v/>
      </c>
      <c r="J51" s="203"/>
      <c r="K51" s="241" t="str">
        <f t="shared" si="17"/>
        <v/>
      </c>
      <c r="L51" s="203"/>
      <c r="M51" s="241" t="str">
        <f t="shared" si="18"/>
        <v/>
      </c>
      <c r="N51" s="203"/>
      <c r="O51" s="241" t="str">
        <f t="shared" si="19"/>
        <v/>
      </c>
      <c r="P51" s="203"/>
      <c r="Q51" s="241" t="str">
        <f t="shared" si="20"/>
        <v/>
      </c>
      <c r="R51" s="203"/>
      <c r="S51" s="241" t="str">
        <f t="shared" si="21"/>
        <v/>
      </c>
      <c r="T51" s="203"/>
      <c r="U51" s="241" t="str">
        <f t="shared" si="22"/>
        <v/>
      </c>
      <c r="V51" s="203"/>
      <c r="W51" s="241" t="str">
        <f t="shared" si="23"/>
        <v/>
      </c>
      <c r="X51" s="203">
        <v>4</v>
      </c>
      <c r="Y51" s="241">
        <f t="shared" si="24"/>
        <v>2600</v>
      </c>
      <c r="Z51" s="203"/>
      <c r="AA51" s="241" t="str">
        <f t="shared" si="25"/>
        <v/>
      </c>
      <c r="AB51" s="203"/>
      <c r="AC51" s="241" t="str">
        <f t="shared" si="26"/>
        <v/>
      </c>
      <c r="AD51" s="203"/>
      <c r="AE51" s="241" t="str">
        <f t="shared" si="27"/>
        <v/>
      </c>
      <c r="AF51" s="203"/>
      <c r="AG51" s="241" t="str">
        <f t="shared" si="28"/>
        <v/>
      </c>
      <c r="AH51" s="203"/>
      <c r="AI51" s="241" t="str">
        <f t="shared" si="29"/>
        <v/>
      </c>
      <c r="AJ51" s="203">
        <v>6</v>
      </c>
      <c r="AK51" s="243">
        <f t="shared" si="30"/>
        <v>3900</v>
      </c>
      <c r="AL51" s="203"/>
      <c r="AM51" s="243" t="str">
        <f t="shared" si="30"/>
        <v/>
      </c>
      <c r="AN51" s="83"/>
      <c r="AO51" s="114">
        <f t="shared" si="31"/>
        <v>21.089180889913862</v>
      </c>
      <c r="AP51" s="115">
        <f t="shared" si="32"/>
        <v>1174.3065921679611</v>
      </c>
      <c r="AQ51" s="115">
        <f t="shared" si="33"/>
        <v>192.38775340863356</v>
      </c>
      <c r="AR51" s="115">
        <f t="shared" si="34"/>
        <v>781.5242260107434</v>
      </c>
      <c r="AS51" s="115">
        <f t="shared" si="35"/>
        <v>21.089180889913862</v>
      </c>
      <c r="AT51" s="115">
        <f t="shared" si="36"/>
        <v>433.91171164036814</v>
      </c>
      <c r="AU51" s="115">
        <f t="shared" si="37"/>
        <v>158.37294552167569</v>
      </c>
      <c r="AV51" s="115">
        <f t="shared" si="38"/>
        <v>666.96235304746938</v>
      </c>
      <c r="AW51" s="115">
        <f t="shared" si="39"/>
        <v>30.205149403618559</v>
      </c>
      <c r="AX51" s="115">
        <f t="shared" si="40"/>
        <v>253.34228914206196</v>
      </c>
      <c r="AY51" s="115">
        <f t="shared" si="41"/>
        <v>26.395490920279283</v>
      </c>
      <c r="AZ51" s="115">
        <f t="shared" si="42"/>
        <v>72.383511183446288</v>
      </c>
      <c r="BA51" s="115">
        <f t="shared" si="46"/>
        <v>37.008110981010127</v>
      </c>
      <c r="BB51" s="116">
        <f t="shared" si="43"/>
        <v>31.021504792905795</v>
      </c>
      <c r="BC51" s="83" t="str">
        <f t="shared" si="44"/>
        <v/>
      </c>
      <c r="BD51" s="117">
        <f t="shared" si="1"/>
        <v>21.089180889913862</v>
      </c>
      <c r="BE51" s="115">
        <f t="shared" si="2"/>
        <v>1174.3065921679611</v>
      </c>
      <c r="BF51" s="115">
        <f t="shared" si="3"/>
        <v>192.38775340863356</v>
      </c>
      <c r="BG51" s="115">
        <f t="shared" si="4"/>
        <v>781.5242260107434</v>
      </c>
      <c r="BH51" s="115">
        <f t="shared" si="5"/>
        <v>21.089180889913862</v>
      </c>
      <c r="BI51" s="115">
        <f t="shared" si="6"/>
        <v>433.91171164036814</v>
      </c>
      <c r="BJ51" s="115">
        <f t="shared" si="7"/>
        <v>158.37294552167569</v>
      </c>
      <c r="BK51" s="115">
        <f t="shared" si="8"/>
        <v>3266.9623530474692</v>
      </c>
      <c r="BL51" s="115">
        <f t="shared" si="9"/>
        <v>30.205149403618559</v>
      </c>
      <c r="BM51" s="115">
        <f t="shared" si="10"/>
        <v>253.34228914206196</v>
      </c>
      <c r="BN51" s="115">
        <f t="shared" si="11"/>
        <v>26.395490920279283</v>
      </c>
      <c r="BO51" s="115">
        <f t="shared" si="12"/>
        <v>72.383511183446288</v>
      </c>
      <c r="BP51" s="115">
        <f t="shared" si="13"/>
        <v>37.008110981010127</v>
      </c>
      <c r="BQ51" s="255">
        <f t="shared" si="45"/>
        <v>31.021504792905795</v>
      </c>
      <c r="BR51" s="83"/>
      <c r="BS51" s="83"/>
      <c r="BT51" s="83"/>
      <c r="BU51" s="83"/>
      <c r="BV51" s="83"/>
      <c r="BW51" s="83"/>
      <c r="BX51" s="83"/>
      <c r="BY51" s="83"/>
      <c r="BZ51" s="83"/>
      <c r="CA51" s="83"/>
    </row>
    <row r="52" spans="1:79" ht="12" customHeight="1" x14ac:dyDescent="0.35">
      <c r="A52" s="78"/>
      <c r="B52" s="111"/>
      <c r="C52" s="102" t="s">
        <v>292</v>
      </c>
      <c r="D52" s="112">
        <f t="shared" si="14"/>
        <v>10</v>
      </c>
      <c r="E52" s="103">
        <v>550</v>
      </c>
      <c r="F52" s="104">
        <f t="shared" si="15"/>
        <v>5500</v>
      </c>
      <c r="G52" s="105" t="s">
        <v>50</v>
      </c>
      <c r="H52" s="113"/>
      <c r="I52" s="83" t="str">
        <f t="shared" si="16"/>
        <v/>
      </c>
      <c r="J52" s="203"/>
      <c r="K52" s="241" t="str">
        <f t="shared" si="17"/>
        <v/>
      </c>
      <c r="L52" s="203"/>
      <c r="M52" s="241" t="str">
        <f t="shared" si="18"/>
        <v/>
      </c>
      <c r="N52" s="203"/>
      <c r="O52" s="241" t="str">
        <f t="shared" si="19"/>
        <v/>
      </c>
      <c r="P52" s="203"/>
      <c r="Q52" s="241" t="str">
        <f t="shared" si="20"/>
        <v/>
      </c>
      <c r="R52" s="203"/>
      <c r="S52" s="241" t="str">
        <f t="shared" si="21"/>
        <v/>
      </c>
      <c r="T52" s="203"/>
      <c r="U52" s="241" t="str">
        <f t="shared" si="22"/>
        <v/>
      </c>
      <c r="V52" s="203"/>
      <c r="W52" s="241" t="str">
        <f t="shared" si="23"/>
        <v/>
      </c>
      <c r="X52" s="203"/>
      <c r="Y52" s="241" t="str">
        <f t="shared" si="24"/>
        <v/>
      </c>
      <c r="Z52" s="203"/>
      <c r="AA52" s="241" t="str">
        <f t="shared" si="25"/>
        <v/>
      </c>
      <c r="AB52" s="203"/>
      <c r="AC52" s="241" t="str">
        <f t="shared" si="26"/>
        <v/>
      </c>
      <c r="AD52" s="203"/>
      <c r="AE52" s="241" t="str">
        <f t="shared" si="27"/>
        <v/>
      </c>
      <c r="AF52" s="203"/>
      <c r="AG52" s="241" t="str">
        <f t="shared" si="28"/>
        <v/>
      </c>
      <c r="AH52" s="203"/>
      <c r="AI52" s="241" t="str">
        <f t="shared" si="29"/>
        <v/>
      </c>
      <c r="AJ52" s="203">
        <v>10</v>
      </c>
      <c r="AK52" s="243">
        <f t="shared" si="30"/>
        <v>5500</v>
      </c>
      <c r="AL52" s="203"/>
      <c r="AM52" s="243" t="str">
        <f t="shared" si="30"/>
        <v/>
      </c>
      <c r="AN52" s="83"/>
      <c r="AO52" s="114">
        <f t="shared" si="31"/>
        <v>29.74115253705801</v>
      </c>
      <c r="AP52" s="115">
        <f t="shared" si="32"/>
        <v>1656.0733992112271</v>
      </c>
      <c r="AQ52" s="115">
        <f t="shared" si="33"/>
        <v>271.31606249935504</v>
      </c>
      <c r="AR52" s="115">
        <f t="shared" si="34"/>
        <v>1102.1495495023305</v>
      </c>
      <c r="AS52" s="115">
        <f t="shared" si="35"/>
        <v>29.74115253705801</v>
      </c>
      <c r="AT52" s="115">
        <f t="shared" si="36"/>
        <v>611.92677282616023</v>
      </c>
      <c r="AU52" s="115">
        <f t="shared" si="37"/>
        <v>223.34646163313241</v>
      </c>
      <c r="AV52" s="115">
        <f t="shared" si="38"/>
        <v>940.58793378489258</v>
      </c>
      <c r="AW52" s="115">
        <f t="shared" si="39"/>
        <v>42.597005569205656</v>
      </c>
      <c r="AX52" s="115">
        <f t="shared" si="40"/>
        <v>357.27758725162585</v>
      </c>
      <c r="AY52" s="115">
        <f t="shared" si="41"/>
        <v>37.224410272188734</v>
      </c>
      <c r="AZ52" s="115">
        <f t="shared" si="42"/>
        <v>102.07931064332169</v>
      </c>
      <c r="BA52" s="115">
        <f t="shared" si="46"/>
        <v>52.190925742450183</v>
      </c>
      <c r="BB52" s="116">
        <f t="shared" si="43"/>
        <v>43.748275989995349</v>
      </c>
      <c r="BC52" s="83" t="str">
        <f t="shared" si="44"/>
        <v/>
      </c>
      <c r="BD52" s="117">
        <f t="shared" si="1"/>
        <v>29.74115253705801</v>
      </c>
      <c r="BE52" s="115">
        <f t="shared" si="2"/>
        <v>1656.0733992112271</v>
      </c>
      <c r="BF52" s="115">
        <f t="shared" si="3"/>
        <v>271.31606249935504</v>
      </c>
      <c r="BG52" s="115">
        <f t="shared" si="4"/>
        <v>1102.1495495023305</v>
      </c>
      <c r="BH52" s="115">
        <f t="shared" si="5"/>
        <v>29.74115253705801</v>
      </c>
      <c r="BI52" s="115">
        <f t="shared" si="6"/>
        <v>611.92677282616023</v>
      </c>
      <c r="BJ52" s="115">
        <f t="shared" si="7"/>
        <v>223.34646163313241</v>
      </c>
      <c r="BK52" s="115">
        <f t="shared" si="8"/>
        <v>940.58793378489258</v>
      </c>
      <c r="BL52" s="115">
        <f t="shared" si="9"/>
        <v>42.597005569205656</v>
      </c>
      <c r="BM52" s="115">
        <f t="shared" si="10"/>
        <v>357.27758725162585</v>
      </c>
      <c r="BN52" s="115">
        <f t="shared" si="11"/>
        <v>37.224410272188734</v>
      </c>
      <c r="BO52" s="115">
        <f t="shared" si="12"/>
        <v>102.07931064332169</v>
      </c>
      <c r="BP52" s="115">
        <f t="shared" si="13"/>
        <v>52.190925742450183</v>
      </c>
      <c r="BQ52" s="255">
        <f t="shared" si="45"/>
        <v>43.748275989995349</v>
      </c>
      <c r="BR52" s="83"/>
      <c r="BS52" s="83"/>
      <c r="BT52" s="83"/>
      <c r="BU52" s="83"/>
      <c r="BV52" s="83"/>
      <c r="BW52" s="83"/>
      <c r="BX52" s="83"/>
      <c r="BY52" s="83"/>
      <c r="BZ52" s="83"/>
      <c r="CA52" s="83"/>
    </row>
    <row r="53" spans="1:79" ht="12" customHeight="1" x14ac:dyDescent="0.35">
      <c r="A53" s="78"/>
      <c r="B53" s="111"/>
      <c r="C53" s="102" t="s">
        <v>293</v>
      </c>
      <c r="D53" s="112">
        <f t="shared" si="14"/>
        <v>3</v>
      </c>
      <c r="E53" s="103">
        <v>117.7304625</v>
      </c>
      <c r="F53" s="104">
        <f t="shared" si="15"/>
        <v>353.19138750000002</v>
      </c>
      <c r="G53" s="105" t="s">
        <v>50</v>
      </c>
      <c r="H53" s="113"/>
      <c r="I53" s="83" t="str">
        <f t="shared" si="16"/>
        <v/>
      </c>
      <c r="J53" s="203"/>
      <c r="K53" s="241" t="str">
        <f t="shared" si="17"/>
        <v/>
      </c>
      <c r="L53" s="203"/>
      <c r="M53" s="241" t="str">
        <f t="shared" si="18"/>
        <v/>
      </c>
      <c r="N53" s="203"/>
      <c r="O53" s="241" t="str">
        <f t="shared" si="19"/>
        <v/>
      </c>
      <c r="P53" s="203"/>
      <c r="Q53" s="241" t="str">
        <f t="shared" si="20"/>
        <v/>
      </c>
      <c r="R53" s="203"/>
      <c r="S53" s="241" t="str">
        <f t="shared" si="21"/>
        <v/>
      </c>
      <c r="T53" s="203"/>
      <c r="U53" s="241" t="str">
        <f t="shared" si="22"/>
        <v/>
      </c>
      <c r="V53" s="203"/>
      <c r="W53" s="241" t="str">
        <f t="shared" si="23"/>
        <v/>
      </c>
      <c r="X53" s="203"/>
      <c r="Y53" s="241" t="str">
        <f t="shared" si="24"/>
        <v/>
      </c>
      <c r="Z53" s="203"/>
      <c r="AA53" s="241" t="str">
        <f t="shared" si="25"/>
        <v/>
      </c>
      <c r="AB53" s="203"/>
      <c r="AC53" s="241" t="str">
        <f t="shared" si="26"/>
        <v/>
      </c>
      <c r="AD53" s="203"/>
      <c r="AE53" s="241" t="str">
        <f t="shared" si="27"/>
        <v/>
      </c>
      <c r="AF53" s="203"/>
      <c r="AG53" s="241" t="str">
        <f t="shared" si="28"/>
        <v/>
      </c>
      <c r="AH53" s="203"/>
      <c r="AI53" s="241" t="str">
        <f t="shared" si="29"/>
        <v/>
      </c>
      <c r="AJ53" s="203">
        <v>3</v>
      </c>
      <c r="AK53" s="243">
        <f t="shared" si="30"/>
        <v>353.19138750000002</v>
      </c>
      <c r="AL53" s="203"/>
      <c r="AM53" s="243" t="str">
        <f t="shared" si="30"/>
        <v/>
      </c>
      <c r="AN53" s="83"/>
      <c r="AO53" s="114">
        <f t="shared" si="31"/>
        <v>1.9098761691659389</v>
      </c>
      <c r="AP53" s="115">
        <f t="shared" si="32"/>
        <v>106.34742939440996</v>
      </c>
      <c r="AQ53" s="115">
        <f t="shared" si="33"/>
        <v>17.422999375487986</v>
      </c>
      <c r="AR53" s="115">
        <f t="shared" si="34"/>
        <v>70.776314294768738</v>
      </c>
      <c r="AS53" s="115">
        <f t="shared" si="35"/>
        <v>1.9098761691659389</v>
      </c>
      <c r="AT53" s="115">
        <f t="shared" si="36"/>
        <v>39.295866535067063</v>
      </c>
      <c r="AU53" s="115">
        <f t="shared" si="37"/>
        <v>14.342553941349372</v>
      </c>
      <c r="AV53" s="115">
        <f t="shared" si="38"/>
        <v>60.401374072589888</v>
      </c>
      <c r="AW53" s="115">
        <f t="shared" si="39"/>
        <v>2.7354355455150863</v>
      </c>
      <c r="AX53" s="115">
        <f t="shared" si="40"/>
        <v>22.94315759346437</v>
      </c>
      <c r="AY53" s="115">
        <f t="shared" si="41"/>
        <v>2.3904256568915621</v>
      </c>
      <c r="AZ53" s="115">
        <f t="shared" si="42"/>
        <v>6.5551878838469646</v>
      </c>
      <c r="BA53" s="115">
        <f t="shared" si="46"/>
        <v>3.3515246323428087</v>
      </c>
      <c r="BB53" s="116">
        <f t="shared" si="43"/>
        <v>2.8093662359344354</v>
      </c>
      <c r="BC53" s="83" t="str">
        <f t="shared" si="44"/>
        <v/>
      </c>
      <c r="BD53" s="117">
        <f t="shared" si="1"/>
        <v>1.9098761691659389</v>
      </c>
      <c r="BE53" s="115">
        <f t="shared" si="2"/>
        <v>106.34742939440996</v>
      </c>
      <c r="BF53" s="115">
        <f t="shared" si="3"/>
        <v>17.422999375487986</v>
      </c>
      <c r="BG53" s="115">
        <f t="shared" si="4"/>
        <v>70.776314294768738</v>
      </c>
      <c r="BH53" s="115">
        <f t="shared" si="5"/>
        <v>1.9098761691659389</v>
      </c>
      <c r="BI53" s="115">
        <f t="shared" si="6"/>
        <v>39.295866535067063</v>
      </c>
      <c r="BJ53" s="115">
        <f t="shared" si="7"/>
        <v>14.342553941349372</v>
      </c>
      <c r="BK53" s="115">
        <f t="shared" si="8"/>
        <v>60.401374072589888</v>
      </c>
      <c r="BL53" s="115">
        <f t="shared" si="9"/>
        <v>2.7354355455150863</v>
      </c>
      <c r="BM53" s="115">
        <f t="shared" si="10"/>
        <v>22.94315759346437</v>
      </c>
      <c r="BN53" s="115">
        <f t="shared" si="11"/>
        <v>2.3904256568915621</v>
      </c>
      <c r="BO53" s="115">
        <f t="shared" si="12"/>
        <v>6.5551878838469646</v>
      </c>
      <c r="BP53" s="115">
        <f t="shared" si="13"/>
        <v>3.3515246323428087</v>
      </c>
      <c r="BQ53" s="255">
        <f t="shared" si="45"/>
        <v>2.8093662359344354</v>
      </c>
      <c r="BR53" s="83"/>
      <c r="BS53" s="83"/>
      <c r="BT53" s="83"/>
      <c r="BU53" s="83"/>
      <c r="BV53" s="83"/>
      <c r="BW53" s="83"/>
      <c r="BX53" s="83"/>
      <c r="BY53" s="83"/>
      <c r="BZ53" s="83"/>
      <c r="CA53" s="83"/>
    </row>
    <row r="54" spans="1:79" ht="12" customHeight="1" x14ac:dyDescent="0.35">
      <c r="A54" s="78"/>
      <c r="B54" s="111"/>
      <c r="C54" s="102" t="s">
        <v>294</v>
      </c>
      <c r="D54" s="112">
        <f t="shared" si="14"/>
        <v>9</v>
      </c>
      <c r="E54" s="103">
        <v>139.2583185</v>
      </c>
      <c r="F54" s="104">
        <f t="shared" si="15"/>
        <v>1253.3248665000001</v>
      </c>
      <c r="G54" s="105" t="s">
        <v>50</v>
      </c>
      <c r="H54" s="113"/>
      <c r="I54" s="83" t="str">
        <f t="shared" si="16"/>
        <v/>
      </c>
      <c r="J54" s="203"/>
      <c r="K54" s="241" t="str">
        <f t="shared" si="17"/>
        <v/>
      </c>
      <c r="L54" s="203"/>
      <c r="M54" s="241" t="str">
        <f t="shared" si="18"/>
        <v/>
      </c>
      <c r="N54" s="203"/>
      <c r="O54" s="241" t="str">
        <f t="shared" si="19"/>
        <v/>
      </c>
      <c r="P54" s="203"/>
      <c r="Q54" s="241" t="str">
        <f t="shared" si="20"/>
        <v/>
      </c>
      <c r="R54" s="203"/>
      <c r="S54" s="241" t="str">
        <f t="shared" si="21"/>
        <v/>
      </c>
      <c r="T54" s="203"/>
      <c r="U54" s="241" t="str">
        <f t="shared" si="22"/>
        <v/>
      </c>
      <c r="V54" s="203"/>
      <c r="W54" s="241" t="str">
        <f t="shared" si="23"/>
        <v/>
      </c>
      <c r="X54" s="203"/>
      <c r="Y54" s="241" t="str">
        <f t="shared" si="24"/>
        <v/>
      </c>
      <c r="Z54" s="203"/>
      <c r="AA54" s="241" t="str">
        <f t="shared" si="25"/>
        <v/>
      </c>
      <c r="AB54" s="203"/>
      <c r="AC54" s="241" t="str">
        <f t="shared" si="26"/>
        <v/>
      </c>
      <c r="AD54" s="203"/>
      <c r="AE54" s="241" t="str">
        <f t="shared" si="27"/>
        <v/>
      </c>
      <c r="AF54" s="203"/>
      <c r="AG54" s="241" t="str">
        <f t="shared" si="28"/>
        <v/>
      </c>
      <c r="AH54" s="203"/>
      <c r="AI54" s="241" t="str">
        <f t="shared" si="29"/>
        <v/>
      </c>
      <c r="AJ54" s="203">
        <v>9</v>
      </c>
      <c r="AK54" s="243">
        <f t="shared" si="30"/>
        <v>1253.3248665000001</v>
      </c>
      <c r="AL54" s="203"/>
      <c r="AM54" s="243" t="str">
        <f t="shared" si="30"/>
        <v/>
      </c>
      <c r="AN54" s="83"/>
      <c r="AO54" s="114">
        <f t="shared" si="31"/>
        <v>6.7773320060117035</v>
      </c>
      <c r="AP54" s="115">
        <f t="shared" si="32"/>
        <v>377.3814494510205</v>
      </c>
      <c r="AQ54" s="115">
        <f t="shared" si="33"/>
        <v>61.826757783874513</v>
      </c>
      <c r="AR54" s="115">
        <f t="shared" si="34"/>
        <v>251.15480672600793</v>
      </c>
      <c r="AS54" s="115">
        <f t="shared" si="35"/>
        <v>6.7773320060117035</v>
      </c>
      <c r="AT54" s="115">
        <f t="shared" si="36"/>
        <v>139.44418924729513</v>
      </c>
      <c r="AU54" s="115">
        <f t="shared" si="37"/>
        <v>50.895577129016921</v>
      </c>
      <c r="AV54" s="115">
        <f t="shared" si="38"/>
        <v>214.33859028044753</v>
      </c>
      <c r="AW54" s="115">
        <f t="shared" si="39"/>
        <v>9.7068884215135345</v>
      </c>
      <c r="AX54" s="115">
        <f t="shared" si="40"/>
        <v>81.415433517379284</v>
      </c>
      <c r="AY54" s="115">
        <f t="shared" si="41"/>
        <v>8.4825961881694862</v>
      </c>
      <c r="AZ54" s="115">
        <f t="shared" si="42"/>
        <v>23.261552433536945</v>
      </c>
      <c r="BA54" s="115">
        <f t="shared" si="46"/>
        <v>11.893124552485054</v>
      </c>
      <c r="BB54" s="116">
        <f t="shared" si="43"/>
        <v>9.9692367572301972</v>
      </c>
      <c r="BC54" s="83" t="str">
        <f t="shared" si="44"/>
        <v/>
      </c>
      <c r="BD54" s="117">
        <f t="shared" si="1"/>
        <v>6.7773320060117035</v>
      </c>
      <c r="BE54" s="115">
        <f t="shared" si="2"/>
        <v>377.3814494510205</v>
      </c>
      <c r="BF54" s="115">
        <f t="shared" si="3"/>
        <v>61.826757783874513</v>
      </c>
      <c r="BG54" s="115">
        <f t="shared" si="4"/>
        <v>251.15480672600793</v>
      </c>
      <c r="BH54" s="115">
        <f t="shared" si="5"/>
        <v>6.7773320060117035</v>
      </c>
      <c r="BI54" s="115">
        <f t="shared" si="6"/>
        <v>139.44418924729513</v>
      </c>
      <c r="BJ54" s="115">
        <f t="shared" si="7"/>
        <v>50.895577129016921</v>
      </c>
      <c r="BK54" s="115">
        <f t="shared" si="8"/>
        <v>214.33859028044753</v>
      </c>
      <c r="BL54" s="115">
        <f t="shared" si="9"/>
        <v>9.7068884215135345</v>
      </c>
      <c r="BM54" s="115">
        <f t="shared" si="10"/>
        <v>81.415433517379284</v>
      </c>
      <c r="BN54" s="115">
        <f t="shared" si="11"/>
        <v>8.4825961881694862</v>
      </c>
      <c r="BO54" s="115">
        <f t="shared" si="12"/>
        <v>23.261552433536945</v>
      </c>
      <c r="BP54" s="115">
        <f t="shared" si="13"/>
        <v>11.893124552485054</v>
      </c>
      <c r="BQ54" s="255">
        <f t="shared" si="45"/>
        <v>9.9692367572301972</v>
      </c>
      <c r="BR54" s="83"/>
      <c r="BS54" s="83"/>
      <c r="BT54" s="83"/>
      <c r="BU54" s="83"/>
      <c r="BV54" s="83"/>
      <c r="BW54" s="83"/>
      <c r="BX54" s="83"/>
      <c r="BY54" s="83"/>
      <c r="BZ54" s="83"/>
      <c r="CA54" s="83"/>
    </row>
    <row r="55" spans="1:79" ht="12" customHeight="1" x14ac:dyDescent="0.35">
      <c r="A55" s="78"/>
      <c r="B55" s="111"/>
      <c r="C55" s="102" t="s">
        <v>295</v>
      </c>
      <c r="D55" s="112">
        <f t="shared" si="14"/>
        <v>1</v>
      </c>
      <c r="E55" s="103">
        <v>1500</v>
      </c>
      <c r="F55" s="104">
        <f t="shared" si="15"/>
        <v>1500</v>
      </c>
      <c r="G55" s="105" t="s">
        <v>50</v>
      </c>
      <c r="H55" s="113"/>
      <c r="I55" s="83" t="str">
        <f t="shared" si="16"/>
        <v/>
      </c>
      <c r="J55" s="203"/>
      <c r="K55" s="241" t="str">
        <f t="shared" si="17"/>
        <v/>
      </c>
      <c r="L55" s="203"/>
      <c r="M55" s="241" t="str">
        <f t="shared" si="18"/>
        <v/>
      </c>
      <c r="N55" s="203"/>
      <c r="O55" s="241" t="str">
        <f t="shared" si="19"/>
        <v/>
      </c>
      <c r="P55" s="203"/>
      <c r="Q55" s="241" t="str">
        <f t="shared" si="20"/>
        <v/>
      </c>
      <c r="R55" s="203"/>
      <c r="S55" s="241" t="str">
        <f t="shared" si="21"/>
        <v/>
      </c>
      <c r="T55" s="203"/>
      <c r="U55" s="241" t="str">
        <f t="shared" si="22"/>
        <v/>
      </c>
      <c r="V55" s="203"/>
      <c r="W55" s="241" t="str">
        <f t="shared" si="23"/>
        <v/>
      </c>
      <c r="X55" s="203"/>
      <c r="Y55" s="241" t="str">
        <f t="shared" si="24"/>
        <v/>
      </c>
      <c r="Z55" s="203"/>
      <c r="AA55" s="241" t="str">
        <f t="shared" si="25"/>
        <v/>
      </c>
      <c r="AB55" s="203"/>
      <c r="AC55" s="241" t="str">
        <f t="shared" si="26"/>
        <v/>
      </c>
      <c r="AD55" s="203"/>
      <c r="AE55" s="241" t="str">
        <f t="shared" si="27"/>
        <v/>
      </c>
      <c r="AF55" s="203"/>
      <c r="AG55" s="241" t="str">
        <f t="shared" si="28"/>
        <v/>
      </c>
      <c r="AH55" s="203"/>
      <c r="AI55" s="241" t="str">
        <f t="shared" si="29"/>
        <v/>
      </c>
      <c r="AJ55" s="203">
        <v>1</v>
      </c>
      <c r="AK55" s="243">
        <f t="shared" si="30"/>
        <v>1500</v>
      </c>
      <c r="AL55" s="203"/>
      <c r="AM55" s="243" t="str">
        <f t="shared" si="30"/>
        <v/>
      </c>
      <c r="AN55" s="83"/>
      <c r="AO55" s="114">
        <f t="shared" si="31"/>
        <v>8.1112234191976391</v>
      </c>
      <c r="AP55" s="115">
        <f t="shared" si="32"/>
        <v>451.65638160306196</v>
      </c>
      <c r="AQ55" s="115">
        <f t="shared" si="33"/>
        <v>73.995289772551374</v>
      </c>
      <c r="AR55" s="115">
        <f t="shared" si="34"/>
        <v>300.58624077336287</v>
      </c>
      <c r="AS55" s="115">
        <f t="shared" si="35"/>
        <v>8.1112234191976391</v>
      </c>
      <c r="AT55" s="115">
        <f t="shared" si="36"/>
        <v>166.88911986168006</v>
      </c>
      <c r="AU55" s="115">
        <f t="shared" si="37"/>
        <v>60.912671354490655</v>
      </c>
      <c r="AV55" s="115">
        <f t="shared" si="38"/>
        <v>256.52398194133434</v>
      </c>
      <c r="AW55" s="115">
        <f t="shared" si="39"/>
        <v>11.617365155237907</v>
      </c>
      <c r="AX55" s="115">
        <f t="shared" si="40"/>
        <v>97.43934197771614</v>
      </c>
      <c r="AY55" s="115">
        <f t="shared" si="41"/>
        <v>10.152111892415109</v>
      </c>
      <c r="AZ55" s="115">
        <f t="shared" si="42"/>
        <v>27.839811993633187</v>
      </c>
      <c r="BA55" s="115">
        <f t="shared" si="46"/>
        <v>14.233888838850049</v>
      </c>
      <c r="BB55" s="116">
        <f t="shared" si="43"/>
        <v>11.931347997271459</v>
      </c>
      <c r="BC55" s="83" t="str">
        <f t="shared" si="44"/>
        <v/>
      </c>
      <c r="BD55" s="117">
        <f t="shared" si="1"/>
        <v>8.1112234191976391</v>
      </c>
      <c r="BE55" s="115">
        <f t="shared" si="2"/>
        <v>451.65638160306196</v>
      </c>
      <c r="BF55" s="115">
        <f t="shared" si="3"/>
        <v>73.995289772551374</v>
      </c>
      <c r="BG55" s="115">
        <f t="shared" si="4"/>
        <v>300.58624077336287</v>
      </c>
      <c r="BH55" s="115">
        <f t="shared" si="5"/>
        <v>8.1112234191976391</v>
      </c>
      <c r="BI55" s="115">
        <f t="shared" si="6"/>
        <v>166.88911986168006</v>
      </c>
      <c r="BJ55" s="115">
        <f t="shared" si="7"/>
        <v>60.912671354490655</v>
      </c>
      <c r="BK55" s="115">
        <f t="shared" si="8"/>
        <v>256.52398194133434</v>
      </c>
      <c r="BL55" s="115">
        <f t="shared" si="9"/>
        <v>11.617365155237907</v>
      </c>
      <c r="BM55" s="115">
        <f t="shared" si="10"/>
        <v>97.43934197771614</v>
      </c>
      <c r="BN55" s="115">
        <f t="shared" si="11"/>
        <v>10.152111892415109</v>
      </c>
      <c r="BO55" s="115">
        <f t="shared" si="12"/>
        <v>27.839811993633187</v>
      </c>
      <c r="BP55" s="115">
        <f t="shared" si="13"/>
        <v>14.233888838850049</v>
      </c>
      <c r="BQ55" s="255">
        <f t="shared" si="45"/>
        <v>11.931347997271459</v>
      </c>
      <c r="BR55" s="83"/>
      <c r="BS55" s="83"/>
      <c r="BT55" s="83"/>
      <c r="BU55" s="83"/>
      <c r="BV55" s="83"/>
      <c r="BW55" s="83"/>
      <c r="BX55" s="83"/>
      <c r="BY55" s="83"/>
      <c r="BZ55" s="83"/>
      <c r="CA55" s="83"/>
    </row>
    <row r="56" spans="1:79" ht="12" customHeight="1" x14ac:dyDescent="0.35">
      <c r="A56" s="78"/>
      <c r="B56" s="111"/>
      <c r="C56" s="102" t="s">
        <v>296</v>
      </c>
      <c r="D56" s="112">
        <f t="shared" si="14"/>
        <v>4</v>
      </c>
      <c r="E56" s="103">
        <v>756.35815500000001</v>
      </c>
      <c r="F56" s="104">
        <f t="shared" si="15"/>
        <v>3025.43262</v>
      </c>
      <c r="G56" s="105" t="s">
        <v>50</v>
      </c>
      <c r="H56" s="113"/>
      <c r="I56" s="83" t="str">
        <f t="shared" si="16"/>
        <v/>
      </c>
      <c r="J56" s="203"/>
      <c r="K56" s="241" t="str">
        <f t="shared" si="17"/>
        <v/>
      </c>
      <c r="L56" s="203"/>
      <c r="M56" s="241" t="str">
        <f t="shared" si="18"/>
        <v/>
      </c>
      <c r="N56" s="203"/>
      <c r="O56" s="241" t="str">
        <f t="shared" si="19"/>
        <v/>
      </c>
      <c r="P56" s="203"/>
      <c r="Q56" s="241" t="str">
        <f t="shared" si="20"/>
        <v/>
      </c>
      <c r="R56" s="203"/>
      <c r="S56" s="241" t="str">
        <f t="shared" si="21"/>
        <v/>
      </c>
      <c r="T56" s="203"/>
      <c r="U56" s="241" t="str">
        <f t="shared" si="22"/>
        <v/>
      </c>
      <c r="V56" s="203"/>
      <c r="W56" s="241" t="str">
        <f t="shared" si="23"/>
        <v/>
      </c>
      <c r="X56" s="203"/>
      <c r="Y56" s="241" t="str">
        <f t="shared" si="24"/>
        <v/>
      </c>
      <c r="Z56" s="203"/>
      <c r="AA56" s="241" t="str">
        <f t="shared" si="25"/>
        <v/>
      </c>
      <c r="AB56" s="203"/>
      <c r="AC56" s="241" t="str">
        <f t="shared" si="26"/>
        <v/>
      </c>
      <c r="AD56" s="203"/>
      <c r="AE56" s="241" t="str">
        <f t="shared" si="27"/>
        <v/>
      </c>
      <c r="AF56" s="203"/>
      <c r="AG56" s="241" t="str">
        <f t="shared" si="28"/>
        <v/>
      </c>
      <c r="AH56" s="203"/>
      <c r="AI56" s="241" t="str">
        <f t="shared" si="29"/>
        <v/>
      </c>
      <c r="AJ56" s="203">
        <v>4</v>
      </c>
      <c r="AK56" s="243">
        <f t="shared" si="30"/>
        <v>3025.43262</v>
      </c>
      <c r="AL56" s="203"/>
      <c r="AM56" s="243" t="str">
        <f t="shared" si="30"/>
        <v/>
      </c>
      <c r="AN56" s="83"/>
      <c r="AO56" s="114">
        <f t="shared" si="31"/>
        <v>16.359973280365647</v>
      </c>
      <c r="AP56" s="115">
        <f t="shared" si="32"/>
        <v>910.97063328871434</v>
      </c>
      <c r="AQ56" s="115">
        <f t="shared" si="33"/>
        <v>149.24517560281953</v>
      </c>
      <c r="AR56" s="115">
        <f t="shared" si="34"/>
        <v>606.26894530593734</v>
      </c>
      <c r="AS56" s="115">
        <f t="shared" si="35"/>
        <v>16.359973280365647</v>
      </c>
      <c r="AT56" s="115">
        <f t="shared" si="36"/>
        <v>336.60785810174451</v>
      </c>
      <c r="AU56" s="115">
        <f t="shared" si="37"/>
        <v>122.8581219248104</v>
      </c>
      <c r="AV56" s="115">
        <f t="shared" si="38"/>
        <v>517.39734851840262</v>
      </c>
      <c r="AW56" s="115">
        <f t="shared" si="39"/>
        <v>23.431703666072085</v>
      </c>
      <c r="AX56" s="115">
        <f t="shared" si="40"/>
        <v>196.53077579381181</v>
      </c>
      <c r="AY56" s="115">
        <f t="shared" si="41"/>
        <v>20.476353654135067</v>
      </c>
      <c r="AZ56" s="115">
        <f t="shared" si="42"/>
        <v>56.151650226803383</v>
      </c>
      <c r="BA56" s="115">
        <f t="shared" si="46"/>
        <v>28.709114401673908</v>
      </c>
      <c r="BB56" s="116">
        <f t="shared" si="43"/>
        <v>24.064992954344497</v>
      </c>
      <c r="BC56" s="83" t="str">
        <f t="shared" si="44"/>
        <v/>
      </c>
      <c r="BD56" s="117">
        <f t="shared" si="1"/>
        <v>16.359973280365647</v>
      </c>
      <c r="BE56" s="115">
        <f t="shared" si="2"/>
        <v>910.97063328871434</v>
      </c>
      <c r="BF56" s="115">
        <f t="shared" si="3"/>
        <v>149.24517560281953</v>
      </c>
      <c r="BG56" s="115">
        <f t="shared" si="4"/>
        <v>606.26894530593734</v>
      </c>
      <c r="BH56" s="115">
        <f t="shared" si="5"/>
        <v>16.359973280365647</v>
      </c>
      <c r="BI56" s="115">
        <f t="shared" si="6"/>
        <v>336.60785810174451</v>
      </c>
      <c r="BJ56" s="115">
        <f t="shared" si="7"/>
        <v>122.8581219248104</v>
      </c>
      <c r="BK56" s="115">
        <f t="shared" si="8"/>
        <v>517.39734851840262</v>
      </c>
      <c r="BL56" s="115">
        <f t="shared" si="9"/>
        <v>23.431703666072085</v>
      </c>
      <c r="BM56" s="115">
        <f t="shared" si="10"/>
        <v>196.53077579381181</v>
      </c>
      <c r="BN56" s="115">
        <f t="shared" si="11"/>
        <v>20.476353654135067</v>
      </c>
      <c r="BO56" s="115">
        <f t="shared" si="12"/>
        <v>56.151650226803383</v>
      </c>
      <c r="BP56" s="115">
        <f t="shared" si="13"/>
        <v>28.709114401673908</v>
      </c>
      <c r="BQ56" s="255">
        <f t="shared" si="45"/>
        <v>24.064992954344497</v>
      </c>
      <c r="BR56" s="83"/>
      <c r="BS56" s="83"/>
      <c r="BT56" s="83"/>
      <c r="BU56" s="83"/>
      <c r="BV56" s="83"/>
      <c r="BW56" s="83"/>
      <c r="BX56" s="83"/>
      <c r="BY56" s="83"/>
      <c r="BZ56" s="83"/>
      <c r="CA56" s="83"/>
    </row>
    <row r="57" spans="1:79" ht="12" customHeight="1" x14ac:dyDescent="0.35">
      <c r="A57" s="78"/>
      <c r="B57" s="111"/>
      <c r="C57" s="102" t="s">
        <v>297</v>
      </c>
      <c r="D57" s="112">
        <f t="shared" si="14"/>
        <v>0</v>
      </c>
      <c r="E57" s="103">
        <v>660.25165500000003</v>
      </c>
      <c r="F57" s="104" t="str">
        <f t="shared" si="15"/>
        <v/>
      </c>
      <c r="G57" s="105" t="s">
        <v>50</v>
      </c>
      <c r="H57" s="113"/>
      <c r="I57" s="83" t="str">
        <f t="shared" si="16"/>
        <v/>
      </c>
      <c r="J57" s="203"/>
      <c r="K57" s="241" t="str">
        <f t="shared" si="17"/>
        <v/>
      </c>
      <c r="L57" s="203"/>
      <c r="M57" s="241" t="str">
        <f t="shared" si="18"/>
        <v/>
      </c>
      <c r="N57" s="203"/>
      <c r="O57" s="241" t="str">
        <f t="shared" si="19"/>
        <v/>
      </c>
      <c r="P57" s="203"/>
      <c r="Q57" s="241" t="str">
        <f t="shared" si="20"/>
        <v/>
      </c>
      <c r="R57" s="203"/>
      <c r="S57" s="241" t="str">
        <f t="shared" si="21"/>
        <v/>
      </c>
      <c r="T57" s="203"/>
      <c r="U57" s="241" t="str">
        <f t="shared" si="22"/>
        <v/>
      </c>
      <c r="V57" s="203"/>
      <c r="W57" s="241" t="str">
        <f t="shared" si="23"/>
        <v/>
      </c>
      <c r="X57" s="203"/>
      <c r="Y57" s="241" t="str">
        <f t="shared" si="24"/>
        <v/>
      </c>
      <c r="Z57" s="203"/>
      <c r="AA57" s="241" t="str">
        <f t="shared" si="25"/>
        <v/>
      </c>
      <c r="AB57" s="203"/>
      <c r="AC57" s="241" t="str">
        <f t="shared" si="26"/>
        <v/>
      </c>
      <c r="AD57" s="203"/>
      <c r="AE57" s="241" t="str">
        <f t="shared" si="27"/>
        <v/>
      </c>
      <c r="AF57" s="203"/>
      <c r="AG57" s="241" t="str">
        <f t="shared" si="28"/>
        <v/>
      </c>
      <c r="AH57" s="203"/>
      <c r="AI57" s="241" t="str">
        <f t="shared" si="29"/>
        <v/>
      </c>
      <c r="AJ57" s="203"/>
      <c r="AK57" s="243" t="str">
        <f t="shared" si="30"/>
        <v/>
      </c>
      <c r="AL57" s="203"/>
      <c r="AM57" s="243" t="str">
        <f t="shared" si="30"/>
        <v/>
      </c>
      <c r="AN57" s="83"/>
      <c r="AO57" s="114" t="str">
        <f t="shared" si="31"/>
        <v/>
      </c>
      <c r="AP57" s="115" t="str">
        <f t="shared" si="32"/>
        <v/>
      </c>
      <c r="AQ57" s="115" t="str">
        <f t="shared" si="33"/>
        <v/>
      </c>
      <c r="AR57" s="115" t="str">
        <f t="shared" si="34"/>
        <v/>
      </c>
      <c r="AS57" s="115" t="str">
        <f t="shared" si="35"/>
        <v/>
      </c>
      <c r="AT57" s="115" t="str">
        <f t="shared" si="36"/>
        <v/>
      </c>
      <c r="AU57" s="115" t="str">
        <f t="shared" si="37"/>
        <v/>
      </c>
      <c r="AV57" s="115" t="str">
        <f t="shared" si="38"/>
        <v/>
      </c>
      <c r="AW57" s="115" t="str">
        <f t="shared" si="39"/>
        <v/>
      </c>
      <c r="AX57" s="115" t="str">
        <f t="shared" si="40"/>
        <v/>
      </c>
      <c r="AY57" s="115" t="str">
        <f t="shared" si="41"/>
        <v/>
      </c>
      <c r="AZ57" s="115" t="str">
        <f t="shared" si="42"/>
        <v/>
      </c>
      <c r="BA57" s="115" t="str">
        <f t="shared" si="46"/>
        <v/>
      </c>
      <c r="BB57" s="116" t="str">
        <f t="shared" si="43"/>
        <v/>
      </c>
      <c r="BC57" s="83" t="str">
        <f t="shared" si="44"/>
        <v/>
      </c>
      <c r="BD57" s="117" t="str">
        <f t="shared" si="1"/>
        <v/>
      </c>
      <c r="BE57" s="115" t="str">
        <f t="shared" si="2"/>
        <v/>
      </c>
      <c r="BF57" s="115" t="str">
        <f t="shared" si="3"/>
        <v/>
      </c>
      <c r="BG57" s="115" t="str">
        <f t="shared" si="4"/>
        <v/>
      </c>
      <c r="BH57" s="115" t="str">
        <f t="shared" si="5"/>
        <v/>
      </c>
      <c r="BI57" s="115" t="str">
        <f t="shared" si="6"/>
        <v/>
      </c>
      <c r="BJ57" s="115" t="str">
        <f t="shared" si="7"/>
        <v/>
      </c>
      <c r="BK57" s="115" t="str">
        <f t="shared" si="8"/>
        <v/>
      </c>
      <c r="BL57" s="115" t="str">
        <f t="shared" si="9"/>
        <v/>
      </c>
      <c r="BM57" s="115" t="str">
        <f t="shared" si="10"/>
        <v/>
      </c>
      <c r="BN57" s="115" t="str">
        <f t="shared" si="11"/>
        <v/>
      </c>
      <c r="BO57" s="115" t="str">
        <f t="shared" si="12"/>
        <v/>
      </c>
      <c r="BP57" s="115" t="str">
        <f t="shared" si="13"/>
        <v/>
      </c>
      <c r="BQ57" s="255" t="str">
        <f t="shared" si="45"/>
        <v/>
      </c>
      <c r="BR57" s="83"/>
      <c r="BS57" s="83"/>
      <c r="BT57" s="83"/>
      <c r="BU57" s="83"/>
      <c r="BV57" s="83"/>
      <c r="BW57" s="83"/>
      <c r="BX57" s="83"/>
      <c r="BY57" s="83"/>
      <c r="BZ57" s="83"/>
      <c r="CA57" s="83"/>
    </row>
    <row r="58" spans="1:79" ht="12" customHeight="1" x14ac:dyDescent="0.35">
      <c r="A58" s="78"/>
      <c r="B58" s="111"/>
      <c r="C58" s="102" t="s">
        <v>298</v>
      </c>
      <c r="D58" s="112">
        <f t="shared" si="14"/>
        <v>3</v>
      </c>
      <c r="E58" s="103">
        <v>129.743775</v>
      </c>
      <c r="F58" s="104">
        <f t="shared" si="15"/>
        <v>389.23132499999997</v>
      </c>
      <c r="G58" s="105" t="s">
        <v>50</v>
      </c>
      <c r="H58" s="113"/>
      <c r="I58" s="83" t="str">
        <f t="shared" si="16"/>
        <v/>
      </c>
      <c r="J58" s="203"/>
      <c r="K58" s="241" t="str">
        <f t="shared" si="17"/>
        <v/>
      </c>
      <c r="L58" s="203"/>
      <c r="M58" s="241" t="str">
        <f t="shared" si="18"/>
        <v/>
      </c>
      <c r="N58" s="203">
        <v>3</v>
      </c>
      <c r="O58" s="241">
        <f t="shared" si="19"/>
        <v>389.23132499999997</v>
      </c>
      <c r="P58" s="203"/>
      <c r="Q58" s="241" t="str">
        <f t="shared" si="20"/>
        <v/>
      </c>
      <c r="R58" s="203"/>
      <c r="S58" s="241" t="str">
        <f t="shared" si="21"/>
        <v/>
      </c>
      <c r="T58" s="203"/>
      <c r="U58" s="241" t="str">
        <f t="shared" si="22"/>
        <v/>
      </c>
      <c r="V58" s="203"/>
      <c r="W58" s="241" t="str">
        <f t="shared" si="23"/>
        <v/>
      </c>
      <c r="X58" s="203"/>
      <c r="Y58" s="241" t="str">
        <f t="shared" si="24"/>
        <v/>
      </c>
      <c r="Z58" s="203"/>
      <c r="AA58" s="241" t="str">
        <f t="shared" si="25"/>
        <v/>
      </c>
      <c r="AB58" s="203"/>
      <c r="AC58" s="241" t="str">
        <f t="shared" si="26"/>
        <v/>
      </c>
      <c r="AD58" s="203"/>
      <c r="AE58" s="241" t="str">
        <f t="shared" si="27"/>
        <v/>
      </c>
      <c r="AF58" s="203"/>
      <c r="AG58" s="241" t="str">
        <f t="shared" si="28"/>
        <v/>
      </c>
      <c r="AH58" s="203"/>
      <c r="AI58" s="241" t="str">
        <f t="shared" si="29"/>
        <v/>
      </c>
      <c r="AJ58" s="203"/>
      <c r="AK58" s="243" t="str">
        <f t="shared" si="30"/>
        <v/>
      </c>
      <c r="AL58" s="203"/>
      <c r="AM58" s="243" t="str">
        <f t="shared" si="30"/>
        <v/>
      </c>
      <c r="AN58" s="83"/>
      <c r="AO58" s="114" t="str">
        <f t="shared" si="31"/>
        <v/>
      </c>
      <c r="AP58" s="115" t="str">
        <f t="shared" si="32"/>
        <v/>
      </c>
      <c r="AQ58" s="115" t="str">
        <f t="shared" si="33"/>
        <v/>
      </c>
      <c r="AR58" s="115" t="str">
        <f t="shared" si="34"/>
        <v/>
      </c>
      <c r="AS58" s="115" t="str">
        <f t="shared" si="35"/>
        <v/>
      </c>
      <c r="AT58" s="115" t="str">
        <f t="shared" si="36"/>
        <v/>
      </c>
      <c r="AU58" s="115" t="str">
        <f t="shared" si="37"/>
        <v/>
      </c>
      <c r="AV58" s="115" t="str">
        <f t="shared" si="38"/>
        <v/>
      </c>
      <c r="AW58" s="115" t="str">
        <f t="shared" si="39"/>
        <v/>
      </c>
      <c r="AX58" s="115" t="str">
        <f t="shared" si="40"/>
        <v/>
      </c>
      <c r="AY58" s="115" t="str">
        <f t="shared" si="41"/>
        <v/>
      </c>
      <c r="AZ58" s="115" t="str">
        <f t="shared" si="42"/>
        <v/>
      </c>
      <c r="BA58" s="115" t="str">
        <f t="shared" si="46"/>
        <v/>
      </c>
      <c r="BB58" s="116" t="str">
        <f t="shared" si="43"/>
        <v/>
      </c>
      <c r="BC58" s="83" t="str">
        <f t="shared" si="44"/>
        <v/>
      </c>
      <c r="BD58" s="117" t="str">
        <f t="shared" si="1"/>
        <v/>
      </c>
      <c r="BE58" s="115" t="str">
        <f t="shared" si="2"/>
        <v/>
      </c>
      <c r="BF58" s="115">
        <f t="shared" si="3"/>
        <v>389.23132499999997</v>
      </c>
      <c r="BG58" s="115" t="str">
        <f t="shared" si="4"/>
        <v/>
      </c>
      <c r="BH58" s="115" t="str">
        <f t="shared" si="5"/>
        <v/>
      </c>
      <c r="BI58" s="115" t="str">
        <f t="shared" si="6"/>
        <v/>
      </c>
      <c r="BJ58" s="115" t="str">
        <f t="shared" si="7"/>
        <v/>
      </c>
      <c r="BK58" s="115" t="str">
        <f t="shared" si="8"/>
        <v/>
      </c>
      <c r="BL58" s="115" t="str">
        <f t="shared" si="9"/>
        <v/>
      </c>
      <c r="BM58" s="115" t="str">
        <f t="shared" si="10"/>
        <v/>
      </c>
      <c r="BN58" s="115" t="str">
        <f t="shared" si="11"/>
        <v/>
      </c>
      <c r="BO58" s="115" t="str">
        <f t="shared" si="12"/>
        <v/>
      </c>
      <c r="BP58" s="115" t="str">
        <f t="shared" si="13"/>
        <v/>
      </c>
      <c r="BQ58" s="255" t="str">
        <f t="shared" si="45"/>
        <v/>
      </c>
      <c r="BR58" s="83"/>
      <c r="BS58" s="83"/>
      <c r="BT58" s="83"/>
      <c r="BU58" s="83"/>
      <c r="BV58" s="83"/>
      <c r="BW58" s="83"/>
      <c r="BX58" s="83"/>
      <c r="BY58" s="83"/>
      <c r="BZ58" s="83"/>
      <c r="CA58" s="83"/>
    </row>
    <row r="59" spans="1:79" ht="12" customHeight="1" x14ac:dyDescent="0.35">
      <c r="A59" s="78"/>
      <c r="B59" s="111"/>
      <c r="C59" s="102" t="s">
        <v>299</v>
      </c>
      <c r="D59" s="112">
        <f t="shared" si="14"/>
        <v>12</v>
      </c>
      <c r="E59" s="103">
        <v>125</v>
      </c>
      <c r="F59" s="104">
        <f t="shared" si="15"/>
        <v>1500</v>
      </c>
      <c r="G59" s="105" t="s">
        <v>50</v>
      </c>
      <c r="H59" s="113"/>
      <c r="I59" s="83" t="str">
        <f t="shared" si="16"/>
        <v/>
      </c>
      <c r="J59" s="203"/>
      <c r="K59" s="241" t="str">
        <f t="shared" si="17"/>
        <v/>
      </c>
      <c r="L59" s="203"/>
      <c r="M59" s="241" t="str">
        <f t="shared" si="18"/>
        <v/>
      </c>
      <c r="N59" s="203"/>
      <c r="O59" s="241" t="str">
        <f t="shared" si="19"/>
        <v/>
      </c>
      <c r="P59" s="203"/>
      <c r="Q59" s="241" t="str">
        <f t="shared" si="20"/>
        <v/>
      </c>
      <c r="R59" s="203"/>
      <c r="S59" s="241" t="str">
        <f t="shared" si="21"/>
        <v/>
      </c>
      <c r="T59" s="203">
        <v>12</v>
      </c>
      <c r="U59" s="241">
        <f t="shared" si="22"/>
        <v>1500</v>
      </c>
      <c r="V59" s="203"/>
      <c r="W59" s="241" t="str">
        <f t="shared" si="23"/>
        <v/>
      </c>
      <c r="X59" s="203"/>
      <c r="Y59" s="241" t="str">
        <f t="shared" si="24"/>
        <v/>
      </c>
      <c r="Z59" s="203"/>
      <c r="AA59" s="241" t="str">
        <f t="shared" si="25"/>
        <v/>
      </c>
      <c r="AB59" s="203"/>
      <c r="AC59" s="241" t="str">
        <f t="shared" si="26"/>
        <v/>
      </c>
      <c r="AD59" s="203"/>
      <c r="AE59" s="241" t="str">
        <f t="shared" si="27"/>
        <v/>
      </c>
      <c r="AF59" s="203"/>
      <c r="AG59" s="241" t="str">
        <f t="shared" si="28"/>
        <v/>
      </c>
      <c r="AH59" s="203"/>
      <c r="AI59" s="241" t="str">
        <f t="shared" si="29"/>
        <v/>
      </c>
      <c r="AJ59" s="203"/>
      <c r="AK59" s="243" t="str">
        <f t="shared" si="30"/>
        <v/>
      </c>
      <c r="AL59" s="203"/>
      <c r="AM59" s="243" t="str">
        <f t="shared" si="30"/>
        <v/>
      </c>
      <c r="AN59" s="83"/>
      <c r="AO59" s="114" t="str">
        <f t="shared" si="31"/>
        <v/>
      </c>
      <c r="AP59" s="115" t="str">
        <f t="shared" si="32"/>
        <v/>
      </c>
      <c r="AQ59" s="115" t="str">
        <f t="shared" si="33"/>
        <v/>
      </c>
      <c r="AR59" s="115" t="str">
        <f t="shared" si="34"/>
        <v/>
      </c>
      <c r="AS59" s="115" t="str">
        <f t="shared" si="35"/>
        <v/>
      </c>
      <c r="AT59" s="115" t="str">
        <f t="shared" si="36"/>
        <v/>
      </c>
      <c r="AU59" s="115" t="str">
        <f t="shared" si="37"/>
        <v/>
      </c>
      <c r="AV59" s="115" t="str">
        <f t="shared" si="38"/>
        <v/>
      </c>
      <c r="AW59" s="115" t="str">
        <f t="shared" si="39"/>
        <v/>
      </c>
      <c r="AX59" s="115" t="str">
        <f t="shared" si="40"/>
        <v/>
      </c>
      <c r="AY59" s="115" t="str">
        <f t="shared" si="41"/>
        <v/>
      </c>
      <c r="AZ59" s="115" t="str">
        <f t="shared" si="42"/>
        <v/>
      </c>
      <c r="BA59" s="115" t="str">
        <f t="shared" si="46"/>
        <v/>
      </c>
      <c r="BB59" s="116" t="str">
        <f t="shared" si="43"/>
        <v/>
      </c>
      <c r="BC59" s="83" t="str">
        <f t="shared" si="44"/>
        <v/>
      </c>
      <c r="BD59" s="117" t="str">
        <f t="shared" si="1"/>
        <v/>
      </c>
      <c r="BE59" s="115" t="str">
        <f t="shared" si="2"/>
        <v/>
      </c>
      <c r="BF59" s="115" t="str">
        <f t="shared" si="3"/>
        <v/>
      </c>
      <c r="BG59" s="115" t="str">
        <f t="shared" si="4"/>
        <v/>
      </c>
      <c r="BH59" s="115" t="str">
        <f t="shared" si="5"/>
        <v/>
      </c>
      <c r="BI59" s="115">
        <f t="shared" si="6"/>
        <v>1500</v>
      </c>
      <c r="BJ59" s="115" t="str">
        <f t="shared" si="7"/>
        <v/>
      </c>
      <c r="BK59" s="115" t="str">
        <f t="shared" si="8"/>
        <v/>
      </c>
      <c r="BL59" s="115" t="str">
        <f t="shared" si="9"/>
        <v/>
      </c>
      <c r="BM59" s="115" t="str">
        <f t="shared" si="10"/>
        <v/>
      </c>
      <c r="BN59" s="115" t="str">
        <f t="shared" si="11"/>
        <v/>
      </c>
      <c r="BO59" s="115" t="str">
        <f t="shared" si="12"/>
        <v/>
      </c>
      <c r="BP59" s="115" t="str">
        <f t="shared" si="13"/>
        <v/>
      </c>
      <c r="BQ59" s="255" t="str">
        <f t="shared" si="45"/>
        <v/>
      </c>
      <c r="BR59" s="83"/>
      <c r="BS59" s="83"/>
      <c r="BT59" s="83"/>
      <c r="BU59" s="83"/>
      <c r="BV59" s="83"/>
      <c r="BW59" s="83"/>
      <c r="BX59" s="83"/>
      <c r="BY59" s="83"/>
      <c r="BZ59" s="83"/>
      <c r="CA59" s="83"/>
    </row>
    <row r="60" spans="1:79" ht="12" customHeight="1" x14ac:dyDescent="0.35">
      <c r="A60" s="78"/>
      <c r="B60" s="111"/>
      <c r="C60" s="102" t="s">
        <v>300</v>
      </c>
      <c r="D60" s="112">
        <f t="shared" si="14"/>
        <v>1</v>
      </c>
      <c r="E60" s="103">
        <v>709.26597000000004</v>
      </c>
      <c r="F60" s="104">
        <f t="shared" si="15"/>
        <v>709.26597000000004</v>
      </c>
      <c r="G60" s="105" t="s">
        <v>50</v>
      </c>
      <c r="H60" s="113"/>
      <c r="I60" s="83" t="str">
        <f t="shared" si="16"/>
        <v/>
      </c>
      <c r="J60" s="203"/>
      <c r="K60" s="241" t="str">
        <f t="shared" si="17"/>
        <v/>
      </c>
      <c r="L60" s="203"/>
      <c r="M60" s="241" t="str">
        <f t="shared" si="18"/>
        <v/>
      </c>
      <c r="N60" s="203">
        <v>1</v>
      </c>
      <c r="O60" s="241">
        <f t="shared" si="19"/>
        <v>709.26597000000004</v>
      </c>
      <c r="P60" s="203"/>
      <c r="Q60" s="241" t="str">
        <f t="shared" si="20"/>
        <v/>
      </c>
      <c r="R60" s="203"/>
      <c r="S60" s="241" t="str">
        <f t="shared" si="21"/>
        <v/>
      </c>
      <c r="T60" s="203"/>
      <c r="U60" s="241" t="str">
        <f t="shared" si="22"/>
        <v/>
      </c>
      <c r="V60" s="203"/>
      <c r="W60" s="241" t="str">
        <f t="shared" si="23"/>
        <v/>
      </c>
      <c r="X60" s="203"/>
      <c r="Y60" s="241" t="str">
        <f t="shared" si="24"/>
        <v/>
      </c>
      <c r="Z60" s="203"/>
      <c r="AA60" s="241" t="str">
        <f t="shared" si="25"/>
        <v/>
      </c>
      <c r="AB60" s="203"/>
      <c r="AC60" s="241" t="str">
        <f t="shared" si="26"/>
        <v/>
      </c>
      <c r="AD60" s="203"/>
      <c r="AE60" s="241" t="str">
        <f t="shared" si="27"/>
        <v/>
      </c>
      <c r="AF60" s="203"/>
      <c r="AG60" s="241" t="str">
        <f t="shared" si="28"/>
        <v/>
      </c>
      <c r="AH60" s="203"/>
      <c r="AI60" s="241" t="str">
        <f t="shared" si="29"/>
        <v/>
      </c>
      <c r="AJ60" s="203"/>
      <c r="AK60" s="243" t="str">
        <f t="shared" si="30"/>
        <v/>
      </c>
      <c r="AL60" s="203"/>
      <c r="AM60" s="243" t="str">
        <f t="shared" si="30"/>
        <v/>
      </c>
      <c r="AN60" s="83"/>
      <c r="AO60" s="114" t="str">
        <f t="shared" si="31"/>
        <v/>
      </c>
      <c r="AP60" s="115" t="str">
        <f t="shared" si="32"/>
        <v/>
      </c>
      <c r="AQ60" s="115" t="str">
        <f t="shared" si="33"/>
        <v/>
      </c>
      <c r="AR60" s="115" t="str">
        <f t="shared" si="34"/>
        <v/>
      </c>
      <c r="AS60" s="115" t="str">
        <f t="shared" si="35"/>
        <v/>
      </c>
      <c r="AT60" s="115" t="str">
        <f t="shared" si="36"/>
        <v/>
      </c>
      <c r="AU60" s="115" t="str">
        <f t="shared" si="37"/>
        <v/>
      </c>
      <c r="AV60" s="115" t="str">
        <f t="shared" si="38"/>
        <v/>
      </c>
      <c r="AW60" s="115" t="str">
        <f t="shared" si="39"/>
        <v/>
      </c>
      <c r="AX60" s="115" t="str">
        <f t="shared" si="40"/>
        <v/>
      </c>
      <c r="AY60" s="115" t="str">
        <f t="shared" si="41"/>
        <v/>
      </c>
      <c r="AZ60" s="115" t="str">
        <f t="shared" si="42"/>
        <v/>
      </c>
      <c r="BA60" s="115" t="str">
        <f t="shared" si="46"/>
        <v/>
      </c>
      <c r="BB60" s="116" t="str">
        <f t="shared" si="43"/>
        <v/>
      </c>
      <c r="BC60" s="83" t="str">
        <f t="shared" si="44"/>
        <v/>
      </c>
      <c r="BD60" s="117" t="str">
        <f t="shared" si="1"/>
        <v/>
      </c>
      <c r="BE60" s="115" t="str">
        <f t="shared" si="2"/>
        <v/>
      </c>
      <c r="BF60" s="115">
        <f t="shared" si="3"/>
        <v>709.26597000000004</v>
      </c>
      <c r="BG60" s="115" t="str">
        <f t="shared" si="4"/>
        <v/>
      </c>
      <c r="BH60" s="115" t="str">
        <f t="shared" si="5"/>
        <v/>
      </c>
      <c r="BI60" s="115" t="str">
        <f t="shared" si="6"/>
        <v/>
      </c>
      <c r="BJ60" s="115" t="str">
        <f t="shared" si="7"/>
        <v/>
      </c>
      <c r="BK60" s="115" t="str">
        <f t="shared" si="8"/>
        <v/>
      </c>
      <c r="BL60" s="115" t="str">
        <f t="shared" si="9"/>
        <v/>
      </c>
      <c r="BM60" s="115" t="str">
        <f t="shared" si="10"/>
        <v/>
      </c>
      <c r="BN60" s="115" t="str">
        <f t="shared" si="11"/>
        <v/>
      </c>
      <c r="BO60" s="115" t="str">
        <f t="shared" si="12"/>
        <v/>
      </c>
      <c r="BP60" s="115" t="str">
        <f t="shared" si="13"/>
        <v/>
      </c>
      <c r="BQ60" s="255" t="str">
        <f t="shared" si="45"/>
        <v/>
      </c>
      <c r="BR60" s="83"/>
      <c r="BS60" s="83"/>
      <c r="BT60" s="83"/>
      <c r="BU60" s="83"/>
      <c r="BV60" s="83"/>
      <c r="BW60" s="83"/>
      <c r="BX60" s="83"/>
      <c r="BY60" s="83"/>
      <c r="BZ60" s="83"/>
      <c r="CA60" s="83"/>
    </row>
    <row r="61" spans="1:79" ht="12" customHeight="1" x14ac:dyDescent="0.35">
      <c r="A61" s="78"/>
      <c r="B61" s="111"/>
      <c r="C61" s="102" t="s">
        <v>301</v>
      </c>
      <c r="D61" s="112">
        <f t="shared" si="14"/>
        <v>7</v>
      </c>
      <c r="E61" s="103">
        <v>140</v>
      </c>
      <c r="F61" s="104">
        <f t="shared" si="15"/>
        <v>980</v>
      </c>
      <c r="G61" s="105" t="s">
        <v>50</v>
      </c>
      <c r="H61" s="113"/>
      <c r="I61" s="83" t="str">
        <f t="shared" si="16"/>
        <v/>
      </c>
      <c r="J61" s="203"/>
      <c r="K61" s="241" t="str">
        <f t="shared" si="17"/>
        <v/>
      </c>
      <c r="L61" s="203">
        <v>3</v>
      </c>
      <c r="M61" s="241">
        <f t="shared" si="18"/>
        <v>420</v>
      </c>
      <c r="N61" s="203"/>
      <c r="O61" s="241" t="str">
        <f t="shared" si="19"/>
        <v/>
      </c>
      <c r="P61" s="203"/>
      <c r="Q61" s="241" t="str">
        <f t="shared" si="20"/>
        <v/>
      </c>
      <c r="R61" s="203"/>
      <c r="S61" s="241" t="str">
        <f t="shared" si="21"/>
        <v/>
      </c>
      <c r="T61" s="203"/>
      <c r="U61" s="241" t="str">
        <f t="shared" si="22"/>
        <v/>
      </c>
      <c r="V61" s="203"/>
      <c r="W61" s="241" t="str">
        <f t="shared" si="23"/>
        <v/>
      </c>
      <c r="X61" s="203"/>
      <c r="Y61" s="241" t="str">
        <f t="shared" si="24"/>
        <v/>
      </c>
      <c r="Z61" s="203"/>
      <c r="AA61" s="241" t="str">
        <f t="shared" si="25"/>
        <v/>
      </c>
      <c r="AB61" s="203">
        <v>4</v>
      </c>
      <c r="AC61" s="241">
        <f t="shared" si="26"/>
        <v>560</v>
      </c>
      <c r="AD61" s="203"/>
      <c r="AE61" s="241" t="str">
        <f t="shared" si="27"/>
        <v/>
      </c>
      <c r="AF61" s="203"/>
      <c r="AG61" s="241" t="str">
        <f t="shared" si="28"/>
        <v/>
      </c>
      <c r="AH61" s="203"/>
      <c r="AI61" s="241" t="str">
        <f t="shared" si="29"/>
        <v/>
      </c>
      <c r="AJ61" s="203"/>
      <c r="AK61" s="243" t="str">
        <f t="shared" si="30"/>
        <v/>
      </c>
      <c r="AL61" s="203"/>
      <c r="AM61" s="243" t="str">
        <f t="shared" si="30"/>
        <v/>
      </c>
      <c r="AN61" s="83"/>
      <c r="AO61" s="114" t="str">
        <f t="shared" si="31"/>
        <v/>
      </c>
      <c r="AP61" s="115" t="str">
        <f t="shared" si="32"/>
        <v/>
      </c>
      <c r="AQ61" s="115" t="str">
        <f t="shared" si="33"/>
        <v/>
      </c>
      <c r="AR61" s="115" t="str">
        <f t="shared" si="34"/>
        <v/>
      </c>
      <c r="AS61" s="115" t="str">
        <f t="shared" si="35"/>
        <v/>
      </c>
      <c r="AT61" s="115" t="str">
        <f t="shared" si="36"/>
        <v/>
      </c>
      <c r="AU61" s="115" t="str">
        <f t="shared" si="37"/>
        <v/>
      </c>
      <c r="AV61" s="115" t="str">
        <f t="shared" si="38"/>
        <v/>
      </c>
      <c r="AW61" s="115" t="str">
        <f t="shared" si="39"/>
        <v/>
      </c>
      <c r="AX61" s="115" t="str">
        <f t="shared" si="40"/>
        <v/>
      </c>
      <c r="AY61" s="115" t="str">
        <f t="shared" si="41"/>
        <v/>
      </c>
      <c r="AZ61" s="115" t="str">
        <f t="shared" si="42"/>
        <v/>
      </c>
      <c r="BA61" s="115" t="str">
        <f t="shared" si="46"/>
        <v/>
      </c>
      <c r="BB61" s="116" t="str">
        <f t="shared" si="43"/>
        <v/>
      </c>
      <c r="BC61" s="83" t="str">
        <f t="shared" si="44"/>
        <v/>
      </c>
      <c r="BD61" s="117" t="str">
        <f t="shared" si="1"/>
        <v/>
      </c>
      <c r="BE61" s="115">
        <f t="shared" si="2"/>
        <v>420</v>
      </c>
      <c r="BF61" s="115" t="str">
        <f t="shared" si="3"/>
        <v/>
      </c>
      <c r="BG61" s="115" t="str">
        <f t="shared" si="4"/>
        <v/>
      </c>
      <c r="BH61" s="115" t="str">
        <f t="shared" si="5"/>
        <v/>
      </c>
      <c r="BI61" s="115" t="str">
        <f t="shared" si="6"/>
        <v/>
      </c>
      <c r="BJ61" s="115" t="str">
        <f t="shared" si="7"/>
        <v/>
      </c>
      <c r="BK61" s="115" t="str">
        <f t="shared" si="8"/>
        <v/>
      </c>
      <c r="BL61" s="115" t="str">
        <f t="shared" si="9"/>
        <v/>
      </c>
      <c r="BM61" s="115">
        <f t="shared" si="10"/>
        <v>560</v>
      </c>
      <c r="BN61" s="115" t="str">
        <f t="shared" si="11"/>
        <v/>
      </c>
      <c r="BO61" s="115" t="str">
        <f t="shared" si="12"/>
        <v/>
      </c>
      <c r="BP61" s="115" t="str">
        <f t="shared" si="13"/>
        <v/>
      </c>
      <c r="BQ61" s="255" t="str">
        <f t="shared" si="45"/>
        <v/>
      </c>
      <c r="BR61" s="83"/>
      <c r="BS61" s="83"/>
      <c r="BT61" s="83"/>
      <c r="BU61" s="83"/>
      <c r="BV61" s="83"/>
      <c r="BW61" s="83"/>
      <c r="BX61" s="83"/>
      <c r="BY61" s="83"/>
      <c r="BZ61" s="83"/>
      <c r="CA61" s="83"/>
    </row>
    <row r="62" spans="1:79" ht="12" customHeight="1" x14ac:dyDescent="0.35">
      <c r="A62" s="78"/>
      <c r="B62" s="111"/>
      <c r="C62" s="102" t="s">
        <v>302</v>
      </c>
      <c r="D62" s="112">
        <f t="shared" si="14"/>
        <v>6</v>
      </c>
      <c r="E62" s="103">
        <v>135</v>
      </c>
      <c r="F62" s="104">
        <f t="shared" si="15"/>
        <v>810</v>
      </c>
      <c r="G62" s="105" t="s">
        <v>50</v>
      </c>
      <c r="H62" s="113"/>
      <c r="I62" s="83" t="str">
        <f t="shared" si="16"/>
        <v/>
      </c>
      <c r="J62" s="203"/>
      <c r="K62" s="241" t="str">
        <f t="shared" si="17"/>
        <v/>
      </c>
      <c r="L62" s="203"/>
      <c r="M62" s="241" t="str">
        <f t="shared" si="18"/>
        <v/>
      </c>
      <c r="N62" s="203"/>
      <c r="O62" s="241" t="str">
        <f t="shared" si="19"/>
        <v/>
      </c>
      <c r="P62" s="203"/>
      <c r="Q62" s="241" t="str">
        <f t="shared" si="20"/>
        <v/>
      </c>
      <c r="R62" s="203"/>
      <c r="S62" s="241" t="str">
        <f t="shared" si="21"/>
        <v/>
      </c>
      <c r="T62" s="203"/>
      <c r="U62" s="241" t="str">
        <f t="shared" si="22"/>
        <v/>
      </c>
      <c r="V62" s="203"/>
      <c r="W62" s="241" t="str">
        <f t="shared" si="23"/>
        <v/>
      </c>
      <c r="X62" s="203"/>
      <c r="Y62" s="241" t="str">
        <f t="shared" si="24"/>
        <v/>
      </c>
      <c r="Z62" s="203"/>
      <c r="AA62" s="241" t="str">
        <f t="shared" si="25"/>
        <v/>
      </c>
      <c r="AB62" s="203">
        <v>6</v>
      </c>
      <c r="AC62" s="241">
        <f t="shared" si="26"/>
        <v>810</v>
      </c>
      <c r="AD62" s="203"/>
      <c r="AE62" s="241" t="str">
        <f t="shared" si="27"/>
        <v/>
      </c>
      <c r="AF62" s="203"/>
      <c r="AG62" s="241" t="str">
        <f t="shared" si="28"/>
        <v/>
      </c>
      <c r="AH62" s="203"/>
      <c r="AI62" s="241" t="str">
        <f t="shared" si="29"/>
        <v/>
      </c>
      <c r="AJ62" s="203"/>
      <c r="AK62" s="243" t="str">
        <f t="shared" si="30"/>
        <v/>
      </c>
      <c r="AL62" s="203"/>
      <c r="AM62" s="243" t="str">
        <f t="shared" si="30"/>
        <v/>
      </c>
      <c r="AN62" s="83"/>
      <c r="AO62" s="114" t="str">
        <f t="shared" si="31"/>
        <v/>
      </c>
      <c r="AP62" s="115" t="str">
        <f t="shared" si="32"/>
        <v/>
      </c>
      <c r="AQ62" s="115" t="str">
        <f t="shared" si="33"/>
        <v/>
      </c>
      <c r="AR62" s="115" t="str">
        <f t="shared" si="34"/>
        <v/>
      </c>
      <c r="AS62" s="115" t="str">
        <f t="shared" si="35"/>
        <v/>
      </c>
      <c r="AT62" s="115" t="str">
        <f t="shared" si="36"/>
        <v/>
      </c>
      <c r="AU62" s="115" t="str">
        <f t="shared" si="37"/>
        <v/>
      </c>
      <c r="AV62" s="115" t="str">
        <f t="shared" si="38"/>
        <v/>
      </c>
      <c r="AW62" s="115" t="str">
        <f t="shared" si="39"/>
        <v/>
      </c>
      <c r="AX62" s="115" t="str">
        <f t="shared" si="40"/>
        <v/>
      </c>
      <c r="AY62" s="115" t="str">
        <f t="shared" si="41"/>
        <v/>
      </c>
      <c r="AZ62" s="115" t="str">
        <f t="shared" si="42"/>
        <v/>
      </c>
      <c r="BA62" s="115" t="str">
        <f t="shared" si="46"/>
        <v/>
      </c>
      <c r="BB62" s="116" t="str">
        <f t="shared" si="43"/>
        <v/>
      </c>
      <c r="BC62" s="83" t="str">
        <f t="shared" si="44"/>
        <v/>
      </c>
      <c r="BD62" s="117" t="str">
        <f t="shared" si="1"/>
        <v/>
      </c>
      <c r="BE62" s="115" t="str">
        <f t="shared" si="2"/>
        <v/>
      </c>
      <c r="BF62" s="115" t="str">
        <f t="shared" si="3"/>
        <v/>
      </c>
      <c r="BG62" s="115" t="str">
        <f t="shared" si="4"/>
        <v/>
      </c>
      <c r="BH62" s="115" t="str">
        <f t="shared" si="5"/>
        <v/>
      </c>
      <c r="BI62" s="115" t="str">
        <f t="shared" si="6"/>
        <v/>
      </c>
      <c r="BJ62" s="115" t="str">
        <f t="shared" si="7"/>
        <v/>
      </c>
      <c r="BK62" s="115" t="str">
        <f t="shared" si="8"/>
        <v/>
      </c>
      <c r="BL62" s="115" t="str">
        <f t="shared" si="9"/>
        <v/>
      </c>
      <c r="BM62" s="115">
        <f t="shared" si="10"/>
        <v>810</v>
      </c>
      <c r="BN62" s="115" t="str">
        <f t="shared" si="11"/>
        <v/>
      </c>
      <c r="BO62" s="115" t="str">
        <f t="shared" si="12"/>
        <v/>
      </c>
      <c r="BP62" s="115" t="str">
        <f t="shared" si="13"/>
        <v/>
      </c>
      <c r="BQ62" s="255" t="str">
        <f t="shared" si="45"/>
        <v/>
      </c>
      <c r="BR62" s="83"/>
      <c r="BS62" s="83"/>
      <c r="BT62" s="83"/>
      <c r="BU62" s="83"/>
      <c r="BV62" s="83"/>
      <c r="BW62" s="83"/>
      <c r="BX62" s="83"/>
      <c r="BY62" s="83"/>
      <c r="BZ62" s="83"/>
      <c r="CA62" s="83"/>
    </row>
    <row r="63" spans="1:79" ht="12" customHeight="1" x14ac:dyDescent="0.35">
      <c r="A63" s="78"/>
      <c r="B63" s="111"/>
      <c r="C63" s="102" t="s">
        <v>303</v>
      </c>
      <c r="D63" s="112">
        <f t="shared" si="14"/>
        <v>8</v>
      </c>
      <c r="E63" s="103">
        <v>374.81534999999997</v>
      </c>
      <c r="F63" s="104">
        <f t="shared" si="15"/>
        <v>2998.5227999999997</v>
      </c>
      <c r="G63" s="105" t="s">
        <v>50</v>
      </c>
      <c r="H63" s="113"/>
      <c r="I63" s="83" t="str">
        <f t="shared" si="16"/>
        <v/>
      </c>
      <c r="J63" s="203"/>
      <c r="K63" s="241" t="str">
        <f t="shared" si="17"/>
        <v/>
      </c>
      <c r="L63" s="203"/>
      <c r="M63" s="241" t="str">
        <f t="shared" si="18"/>
        <v/>
      </c>
      <c r="N63" s="203"/>
      <c r="O63" s="241" t="str">
        <f t="shared" si="19"/>
        <v/>
      </c>
      <c r="P63" s="203"/>
      <c r="Q63" s="241" t="str">
        <f t="shared" si="20"/>
        <v/>
      </c>
      <c r="R63" s="203"/>
      <c r="S63" s="241" t="str">
        <f t="shared" si="21"/>
        <v/>
      </c>
      <c r="T63" s="203"/>
      <c r="U63" s="241" t="str">
        <f t="shared" si="22"/>
        <v/>
      </c>
      <c r="V63" s="203"/>
      <c r="W63" s="241" t="str">
        <f t="shared" si="23"/>
        <v/>
      </c>
      <c r="X63" s="203"/>
      <c r="Y63" s="241" t="str">
        <f t="shared" si="24"/>
        <v/>
      </c>
      <c r="Z63" s="203"/>
      <c r="AA63" s="241" t="str">
        <f t="shared" si="25"/>
        <v/>
      </c>
      <c r="AB63" s="203"/>
      <c r="AC63" s="241" t="str">
        <f t="shared" si="26"/>
        <v/>
      </c>
      <c r="AD63" s="203"/>
      <c r="AE63" s="241" t="str">
        <f t="shared" si="27"/>
        <v/>
      </c>
      <c r="AF63" s="203"/>
      <c r="AG63" s="241" t="str">
        <f t="shared" si="28"/>
        <v/>
      </c>
      <c r="AH63" s="203"/>
      <c r="AI63" s="241" t="str">
        <f t="shared" si="29"/>
        <v/>
      </c>
      <c r="AJ63" s="203">
        <v>8</v>
      </c>
      <c r="AK63" s="243">
        <f t="shared" si="30"/>
        <v>2998.5227999999997</v>
      </c>
      <c r="AL63" s="203"/>
      <c r="AM63" s="243" t="str">
        <f t="shared" si="30"/>
        <v/>
      </c>
      <c r="AN63" s="83"/>
      <c r="AO63" s="114">
        <f t="shared" si="31"/>
        <v>16.214458905572052</v>
      </c>
      <c r="AP63" s="115">
        <f t="shared" si="32"/>
        <v>902.86797200152114</v>
      </c>
      <c r="AQ63" s="115">
        <f t="shared" si="33"/>
        <v>147.91770898373471</v>
      </c>
      <c r="AR63" s="115">
        <f t="shared" si="34"/>
        <v>600.87646421681211</v>
      </c>
      <c r="AS63" s="115">
        <f t="shared" si="35"/>
        <v>16.214458905572052</v>
      </c>
      <c r="AT63" s="115">
        <f t="shared" si="36"/>
        <v>333.61388731812031</v>
      </c>
      <c r="AU63" s="115">
        <f t="shared" si="37"/>
        <v>121.76535591023139</v>
      </c>
      <c r="AV63" s="115">
        <f t="shared" si="38"/>
        <v>512.79533906525285</v>
      </c>
      <c r="AW63" s="115">
        <f t="shared" si="39"/>
        <v>23.223289529270932</v>
      </c>
      <c r="AX63" s="115">
        <f t="shared" si="40"/>
        <v>194.78272569145261</v>
      </c>
      <c r="AY63" s="115">
        <f t="shared" si="41"/>
        <v>20.294225985038565</v>
      </c>
      <c r="AZ63" s="115">
        <f t="shared" si="42"/>
        <v>55.652207340415039</v>
      </c>
      <c r="BA63" s="115">
        <f t="shared" si="46"/>
        <v>28.453760143971596</v>
      </c>
      <c r="BB63" s="116">
        <f t="shared" si="43"/>
        <v>23.850946003035205</v>
      </c>
      <c r="BC63" s="83" t="str">
        <f t="shared" si="44"/>
        <v/>
      </c>
      <c r="BD63" s="117">
        <f t="shared" si="1"/>
        <v>16.214458905572052</v>
      </c>
      <c r="BE63" s="115">
        <f t="shared" si="2"/>
        <v>902.86797200152114</v>
      </c>
      <c r="BF63" s="115">
        <f t="shared" si="3"/>
        <v>147.91770898373471</v>
      </c>
      <c r="BG63" s="115">
        <f t="shared" si="4"/>
        <v>600.87646421681211</v>
      </c>
      <c r="BH63" s="115">
        <f t="shared" si="5"/>
        <v>16.214458905572052</v>
      </c>
      <c r="BI63" s="115">
        <f t="shared" si="6"/>
        <v>333.61388731812031</v>
      </c>
      <c r="BJ63" s="115">
        <f t="shared" si="7"/>
        <v>121.76535591023139</v>
      </c>
      <c r="BK63" s="115">
        <f t="shared" si="8"/>
        <v>512.79533906525285</v>
      </c>
      <c r="BL63" s="115">
        <f t="shared" si="9"/>
        <v>23.223289529270932</v>
      </c>
      <c r="BM63" s="115">
        <f t="shared" si="10"/>
        <v>194.78272569145261</v>
      </c>
      <c r="BN63" s="115">
        <f t="shared" si="11"/>
        <v>20.294225985038565</v>
      </c>
      <c r="BO63" s="115">
        <f t="shared" si="12"/>
        <v>55.652207340415039</v>
      </c>
      <c r="BP63" s="115">
        <f t="shared" si="13"/>
        <v>28.453760143971596</v>
      </c>
      <c r="BQ63" s="255">
        <f t="shared" si="45"/>
        <v>23.850946003035205</v>
      </c>
      <c r="BR63" s="83"/>
      <c r="BS63" s="83"/>
      <c r="BT63" s="83"/>
      <c r="BU63" s="83"/>
      <c r="BV63" s="83"/>
      <c r="BW63" s="83"/>
      <c r="BX63" s="83"/>
      <c r="BY63" s="83"/>
      <c r="BZ63" s="83"/>
      <c r="CA63" s="83"/>
    </row>
    <row r="64" spans="1:79" ht="12" customHeight="1" x14ac:dyDescent="0.35">
      <c r="A64" s="78"/>
      <c r="B64" s="111"/>
      <c r="C64" s="102" t="s">
        <v>304</v>
      </c>
      <c r="D64" s="112">
        <f t="shared" si="14"/>
        <v>2</v>
      </c>
      <c r="E64" s="103">
        <v>17.203063499999999</v>
      </c>
      <c r="F64" s="104">
        <f t="shared" si="15"/>
        <v>34.406126999999998</v>
      </c>
      <c r="G64" s="105" t="s">
        <v>50</v>
      </c>
      <c r="H64" s="113"/>
      <c r="I64" s="83" t="str">
        <f t="shared" si="16"/>
        <v/>
      </c>
      <c r="J64" s="203"/>
      <c r="K64" s="241" t="str">
        <f t="shared" si="17"/>
        <v/>
      </c>
      <c r="L64" s="203"/>
      <c r="M64" s="241" t="str">
        <f t="shared" si="18"/>
        <v/>
      </c>
      <c r="N64" s="203"/>
      <c r="O64" s="241" t="str">
        <f t="shared" si="19"/>
        <v/>
      </c>
      <c r="P64" s="203"/>
      <c r="Q64" s="241" t="str">
        <f t="shared" si="20"/>
        <v/>
      </c>
      <c r="R64" s="203"/>
      <c r="S64" s="241" t="str">
        <f t="shared" si="21"/>
        <v/>
      </c>
      <c r="T64" s="203"/>
      <c r="U64" s="241" t="str">
        <f t="shared" si="22"/>
        <v/>
      </c>
      <c r="V64" s="203"/>
      <c r="W64" s="241" t="str">
        <f t="shared" si="23"/>
        <v/>
      </c>
      <c r="X64" s="203"/>
      <c r="Y64" s="241" t="str">
        <f t="shared" si="24"/>
        <v/>
      </c>
      <c r="Z64" s="203"/>
      <c r="AA64" s="241" t="str">
        <f t="shared" si="25"/>
        <v/>
      </c>
      <c r="AB64" s="203"/>
      <c r="AC64" s="241" t="str">
        <f t="shared" si="26"/>
        <v/>
      </c>
      <c r="AD64" s="203"/>
      <c r="AE64" s="241" t="str">
        <f t="shared" si="27"/>
        <v/>
      </c>
      <c r="AF64" s="203"/>
      <c r="AG64" s="241" t="str">
        <f t="shared" si="28"/>
        <v/>
      </c>
      <c r="AH64" s="203"/>
      <c r="AI64" s="241" t="str">
        <f t="shared" si="29"/>
        <v/>
      </c>
      <c r="AJ64" s="203">
        <v>2</v>
      </c>
      <c r="AK64" s="243">
        <f t="shared" si="30"/>
        <v>34.406126999999998</v>
      </c>
      <c r="AL64" s="203"/>
      <c r="AM64" s="243" t="str">
        <f t="shared" si="30"/>
        <v/>
      </c>
      <c r="AN64" s="83"/>
      <c r="AO64" s="114">
        <f t="shared" si="31"/>
        <v>0.18605052205752545</v>
      </c>
      <c r="AP64" s="115">
        <f t="shared" si="32"/>
        <v>10.359831217196941</v>
      </c>
      <c r="AQ64" s="115">
        <f t="shared" si="33"/>
        <v>1.6972608915441356</v>
      </c>
      <c r="AR64" s="115">
        <f t="shared" si="34"/>
        <v>6.8946722496672672</v>
      </c>
      <c r="AS64" s="115">
        <f t="shared" si="35"/>
        <v>0.18605052205752545</v>
      </c>
      <c r="AT64" s="115">
        <f t="shared" si="36"/>
        <v>3.8280055019194577</v>
      </c>
      <c r="AU64" s="115">
        <f t="shared" si="37"/>
        <v>1.3971794043545782</v>
      </c>
      <c r="AV64" s="115">
        <f t="shared" si="38"/>
        <v>5.8839978008128373</v>
      </c>
      <c r="AW64" s="115">
        <f t="shared" si="39"/>
        <v>0.26647236062432672</v>
      </c>
      <c r="AX64" s="115">
        <f t="shared" si="40"/>
        <v>2.2350069165878215</v>
      </c>
      <c r="AY64" s="115">
        <f t="shared" si="41"/>
        <v>0.23286323405909637</v>
      </c>
      <c r="AZ64" s="115">
        <f t="shared" si="42"/>
        <v>0.63857340473937774</v>
      </c>
      <c r="BA64" s="115">
        <f t="shared" si="46"/>
        <v>0.3264886580622382</v>
      </c>
      <c r="BB64" s="116">
        <f t="shared" si="43"/>
        <v>0.27367431631687827</v>
      </c>
      <c r="BC64" s="83" t="str">
        <f t="shared" si="44"/>
        <v/>
      </c>
      <c r="BD64" s="117">
        <f t="shared" si="1"/>
        <v>0.18605052205752545</v>
      </c>
      <c r="BE64" s="115">
        <f t="shared" si="2"/>
        <v>10.359831217196941</v>
      </c>
      <c r="BF64" s="115">
        <f t="shared" si="3"/>
        <v>1.6972608915441356</v>
      </c>
      <c r="BG64" s="115">
        <f t="shared" si="4"/>
        <v>6.8946722496672672</v>
      </c>
      <c r="BH64" s="115">
        <f t="shared" si="5"/>
        <v>0.18605052205752545</v>
      </c>
      <c r="BI64" s="115">
        <f t="shared" si="6"/>
        <v>3.8280055019194577</v>
      </c>
      <c r="BJ64" s="115">
        <f t="shared" si="7"/>
        <v>1.3971794043545782</v>
      </c>
      <c r="BK64" s="115">
        <f t="shared" si="8"/>
        <v>5.8839978008128373</v>
      </c>
      <c r="BL64" s="115">
        <f t="shared" si="9"/>
        <v>0.26647236062432672</v>
      </c>
      <c r="BM64" s="115">
        <f t="shared" si="10"/>
        <v>2.2350069165878215</v>
      </c>
      <c r="BN64" s="115">
        <f t="shared" si="11"/>
        <v>0.23286323405909637</v>
      </c>
      <c r="BO64" s="115">
        <f t="shared" si="12"/>
        <v>0.63857340473937774</v>
      </c>
      <c r="BP64" s="115">
        <f t="shared" si="13"/>
        <v>0.3264886580622382</v>
      </c>
      <c r="BQ64" s="255">
        <f t="shared" si="45"/>
        <v>0.27367431631687827</v>
      </c>
      <c r="BR64" s="83"/>
      <c r="BS64" s="83"/>
      <c r="BT64" s="83"/>
      <c r="BU64" s="83"/>
      <c r="BV64" s="83"/>
      <c r="BW64" s="83"/>
      <c r="BX64" s="83"/>
      <c r="BY64" s="83"/>
      <c r="BZ64" s="83"/>
      <c r="CA64" s="83"/>
    </row>
    <row r="65" spans="1:79" ht="12" customHeight="1" x14ac:dyDescent="0.35">
      <c r="A65" s="78"/>
      <c r="B65" s="111"/>
      <c r="C65" s="102" t="s">
        <v>305</v>
      </c>
      <c r="D65" s="112">
        <f t="shared" si="14"/>
        <v>7</v>
      </c>
      <c r="E65" s="103">
        <v>430.46101349999998</v>
      </c>
      <c r="F65" s="104">
        <f t="shared" si="15"/>
        <v>3013.2270945</v>
      </c>
      <c r="G65" s="105" t="s">
        <v>50</v>
      </c>
      <c r="H65" s="113"/>
      <c r="I65" s="83" t="str">
        <f t="shared" si="16"/>
        <v/>
      </c>
      <c r="J65" s="203"/>
      <c r="K65" s="241" t="str">
        <f t="shared" si="17"/>
        <v/>
      </c>
      <c r="L65" s="203"/>
      <c r="M65" s="241" t="str">
        <f t="shared" si="18"/>
        <v/>
      </c>
      <c r="N65" s="203"/>
      <c r="O65" s="241" t="str">
        <f t="shared" si="19"/>
        <v/>
      </c>
      <c r="P65" s="203"/>
      <c r="Q65" s="241" t="str">
        <f t="shared" si="20"/>
        <v/>
      </c>
      <c r="R65" s="203"/>
      <c r="S65" s="241" t="str">
        <f t="shared" si="21"/>
        <v/>
      </c>
      <c r="T65" s="203"/>
      <c r="U65" s="241" t="str">
        <f t="shared" si="22"/>
        <v/>
      </c>
      <c r="V65" s="203"/>
      <c r="W65" s="241" t="str">
        <f t="shared" si="23"/>
        <v/>
      </c>
      <c r="X65" s="203"/>
      <c r="Y65" s="241" t="str">
        <f t="shared" si="24"/>
        <v/>
      </c>
      <c r="Z65" s="203"/>
      <c r="AA65" s="241" t="str">
        <f t="shared" si="25"/>
        <v/>
      </c>
      <c r="AB65" s="203"/>
      <c r="AC65" s="241" t="str">
        <f t="shared" si="26"/>
        <v/>
      </c>
      <c r="AD65" s="203"/>
      <c r="AE65" s="241" t="str">
        <f t="shared" si="27"/>
        <v/>
      </c>
      <c r="AF65" s="203"/>
      <c r="AG65" s="241" t="str">
        <f t="shared" si="28"/>
        <v/>
      </c>
      <c r="AH65" s="203"/>
      <c r="AI65" s="241" t="str">
        <f t="shared" si="29"/>
        <v/>
      </c>
      <c r="AJ65" s="203">
        <v>7</v>
      </c>
      <c r="AK65" s="243">
        <f t="shared" si="30"/>
        <v>3013.2270945</v>
      </c>
      <c r="AL65" s="203"/>
      <c r="AM65" s="243" t="str">
        <f t="shared" si="30"/>
        <v/>
      </c>
      <c r="AN65" s="83"/>
      <c r="AO65" s="114">
        <f t="shared" si="31"/>
        <v>16.293972117512837</v>
      </c>
      <c r="AP65" s="115">
        <f t="shared" si="32"/>
        <v>907.29549763345176</v>
      </c>
      <c r="AQ65" s="115">
        <f t="shared" si="33"/>
        <v>148.64307467202036</v>
      </c>
      <c r="AR65" s="115">
        <f t="shared" si="34"/>
        <v>603.82306995479837</v>
      </c>
      <c r="AS65" s="115">
        <f t="shared" si="35"/>
        <v>16.293972117512837</v>
      </c>
      <c r="AT65" s="115">
        <f t="shared" si="36"/>
        <v>335.24987849631498</v>
      </c>
      <c r="AU65" s="115">
        <f t="shared" si="37"/>
        <v>122.36247448248351</v>
      </c>
      <c r="AV65" s="115">
        <f t="shared" si="38"/>
        <v>515.3100085164383</v>
      </c>
      <c r="AW65" s="115">
        <f t="shared" si="39"/>
        <v>23.337172968308707</v>
      </c>
      <c r="AX65" s="115">
        <f t="shared" si="40"/>
        <v>195.73791021167031</v>
      </c>
      <c r="AY65" s="115">
        <f t="shared" si="41"/>
        <v>20.393745747080583</v>
      </c>
      <c r="AZ65" s="115">
        <f t="shared" si="42"/>
        <v>55.925117203334388</v>
      </c>
      <c r="BA65" s="115">
        <f t="shared" si="46"/>
        <v>28.593293006216076</v>
      </c>
      <c r="BB65" s="116">
        <f t="shared" si="43"/>
        <v>23.967907372857781</v>
      </c>
      <c r="BC65" s="83" t="str">
        <f t="shared" si="44"/>
        <v/>
      </c>
      <c r="BD65" s="117">
        <f t="shared" si="1"/>
        <v>16.293972117512837</v>
      </c>
      <c r="BE65" s="115">
        <f t="shared" si="2"/>
        <v>907.29549763345176</v>
      </c>
      <c r="BF65" s="115">
        <f t="shared" si="3"/>
        <v>148.64307467202036</v>
      </c>
      <c r="BG65" s="115">
        <f t="shared" si="4"/>
        <v>603.82306995479837</v>
      </c>
      <c r="BH65" s="115">
        <f t="shared" si="5"/>
        <v>16.293972117512837</v>
      </c>
      <c r="BI65" s="115">
        <f t="shared" si="6"/>
        <v>335.24987849631498</v>
      </c>
      <c r="BJ65" s="115">
        <f t="shared" si="7"/>
        <v>122.36247448248351</v>
      </c>
      <c r="BK65" s="115">
        <f t="shared" si="8"/>
        <v>515.3100085164383</v>
      </c>
      <c r="BL65" s="115">
        <f t="shared" si="9"/>
        <v>23.337172968308707</v>
      </c>
      <c r="BM65" s="115">
        <f t="shared" si="10"/>
        <v>195.73791021167031</v>
      </c>
      <c r="BN65" s="115">
        <f t="shared" si="11"/>
        <v>20.393745747080583</v>
      </c>
      <c r="BO65" s="115">
        <f t="shared" si="12"/>
        <v>55.925117203334388</v>
      </c>
      <c r="BP65" s="115">
        <f t="shared" si="13"/>
        <v>28.593293006216076</v>
      </c>
      <c r="BQ65" s="255">
        <f t="shared" si="45"/>
        <v>23.967907372857781</v>
      </c>
      <c r="BR65" s="83"/>
      <c r="BS65" s="83"/>
      <c r="BT65" s="83"/>
      <c r="BU65" s="83"/>
      <c r="BV65" s="83"/>
      <c r="BW65" s="83"/>
      <c r="BX65" s="83"/>
      <c r="BY65" s="83"/>
      <c r="BZ65" s="83"/>
      <c r="CA65" s="83"/>
    </row>
    <row r="66" spans="1:79" ht="12" customHeight="1" x14ac:dyDescent="0.35">
      <c r="A66" s="78"/>
      <c r="C66" s="118" t="s">
        <v>306</v>
      </c>
      <c r="D66" s="112">
        <f t="shared" si="14"/>
        <v>1</v>
      </c>
      <c r="E66" s="103">
        <v>182.60235</v>
      </c>
      <c r="F66" s="104">
        <f t="shared" si="15"/>
        <v>182.60235</v>
      </c>
      <c r="G66" s="105" t="s">
        <v>50</v>
      </c>
      <c r="H66" s="113"/>
      <c r="I66" s="83" t="str">
        <f t="shared" si="16"/>
        <v/>
      </c>
      <c r="J66" s="203"/>
      <c r="K66" s="241" t="str">
        <f t="shared" si="17"/>
        <v/>
      </c>
      <c r="L66" s="203"/>
      <c r="M66" s="241" t="str">
        <f t="shared" si="18"/>
        <v/>
      </c>
      <c r="N66" s="203"/>
      <c r="O66" s="241" t="str">
        <f t="shared" si="19"/>
        <v/>
      </c>
      <c r="P66" s="203">
        <v>1</v>
      </c>
      <c r="Q66" s="241">
        <f t="shared" si="20"/>
        <v>182.60235</v>
      </c>
      <c r="R66" s="203"/>
      <c r="S66" s="241" t="str">
        <f t="shared" si="21"/>
        <v/>
      </c>
      <c r="T66" s="203"/>
      <c r="U66" s="241" t="str">
        <f t="shared" si="22"/>
        <v/>
      </c>
      <c r="V66" s="203"/>
      <c r="W66" s="241" t="str">
        <f t="shared" si="23"/>
        <v/>
      </c>
      <c r="X66" s="203"/>
      <c r="Y66" s="241" t="str">
        <f t="shared" si="24"/>
        <v/>
      </c>
      <c r="Z66" s="203"/>
      <c r="AA66" s="241" t="str">
        <f t="shared" si="25"/>
        <v/>
      </c>
      <c r="AB66" s="203"/>
      <c r="AC66" s="241" t="str">
        <f t="shared" si="26"/>
        <v/>
      </c>
      <c r="AD66" s="203"/>
      <c r="AE66" s="241" t="str">
        <f t="shared" si="27"/>
        <v/>
      </c>
      <c r="AF66" s="203"/>
      <c r="AG66" s="241" t="str">
        <f t="shared" si="28"/>
        <v/>
      </c>
      <c r="AH66" s="203"/>
      <c r="AI66" s="241" t="str">
        <f t="shared" si="29"/>
        <v/>
      </c>
      <c r="AJ66" s="203"/>
      <c r="AK66" s="243" t="str">
        <f t="shared" si="30"/>
        <v/>
      </c>
      <c r="AL66" s="203"/>
      <c r="AM66" s="243" t="str">
        <f t="shared" si="30"/>
        <v/>
      </c>
      <c r="AN66" s="83"/>
      <c r="AO66" s="114" t="str">
        <f t="shared" si="31"/>
        <v/>
      </c>
      <c r="AP66" s="115" t="str">
        <f t="shared" si="32"/>
        <v/>
      </c>
      <c r="AQ66" s="115" t="str">
        <f t="shared" si="33"/>
        <v/>
      </c>
      <c r="AR66" s="115" t="str">
        <f t="shared" si="34"/>
        <v/>
      </c>
      <c r="AS66" s="115" t="str">
        <f t="shared" si="35"/>
        <v/>
      </c>
      <c r="AT66" s="115" t="str">
        <f t="shared" si="36"/>
        <v/>
      </c>
      <c r="AU66" s="115" t="str">
        <f t="shared" si="37"/>
        <v/>
      </c>
      <c r="AV66" s="115" t="str">
        <f t="shared" si="38"/>
        <v/>
      </c>
      <c r="AW66" s="115" t="str">
        <f t="shared" si="39"/>
        <v/>
      </c>
      <c r="AX66" s="115" t="str">
        <f t="shared" si="40"/>
        <v/>
      </c>
      <c r="AY66" s="115" t="str">
        <f t="shared" si="41"/>
        <v/>
      </c>
      <c r="AZ66" s="115" t="str">
        <f t="shared" si="42"/>
        <v/>
      </c>
      <c r="BA66" s="115" t="str">
        <f t="shared" si="46"/>
        <v/>
      </c>
      <c r="BB66" s="116" t="str">
        <f t="shared" si="43"/>
        <v/>
      </c>
      <c r="BC66" s="83" t="str">
        <f t="shared" si="44"/>
        <v/>
      </c>
      <c r="BD66" s="117" t="str">
        <f t="shared" si="1"/>
        <v/>
      </c>
      <c r="BE66" s="115" t="str">
        <f t="shared" si="2"/>
        <v/>
      </c>
      <c r="BF66" s="115" t="str">
        <f t="shared" si="3"/>
        <v/>
      </c>
      <c r="BG66" s="115">
        <f t="shared" si="4"/>
        <v>182.60235</v>
      </c>
      <c r="BH66" s="115" t="str">
        <f t="shared" si="5"/>
        <v/>
      </c>
      <c r="BI66" s="115" t="str">
        <f t="shared" si="6"/>
        <v/>
      </c>
      <c r="BJ66" s="115" t="str">
        <f t="shared" si="7"/>
        <v/>
      </c>
      <c r="BK66" s="115" t="str">
        <f t="shared" si="8"/>
        <v/>
      </c>
      <c r="BL66" s="115" t="str">
        <f t="shared" si="9"/>
        <v/>
      </c>
      <c r="BM66" s="115" t="str">
        <f t="shared" si="10"/>
        <v/>
      </c>
      <c r="BN66" s="115" t="str">
        <f t="shared" si="11"/>
        <v/>
      </c>
      <c r="BO66" s="115" t="str">
        <f t="shared" si="12"/>
        <v/>
      </c>
      <c r="BP66" s="115" t="str">
        <f t="shared" si="13"/>
        <v/>
      </c>
      <c r="BQ66" s="255" t="str">
        <f t="shared" si="45"/>
        <v/>
      </c>
      <c r="BR66" s="83"/>
      <c r="BS66" s="83"/>
      <c r="BT66" s="83"/>
      <c r="BU66" s="83"/>
      <c r="BV66" s="83"/>
      <c r="BW66" s="83"/>
      <c r="BX66" s="83"/>
      <c r="BY66" s="83"/>
      <c r="BZ66" s="83"/>
      <c r="CA66" s="83"/>
    </row>
    <row r="67" spans="1:79" ht="12" customHeight="1" x14ac:dyDescent="0.35">
      <c r="A67" s="78"/>
      <c r="B67" s="111"/>
      <c r="C67" s="119" t="s">
        <v>307</v>
      </c>
      <c r="D67" s="112">
        <f t="shared" si="14"/>
        <v>1</v>
      </c>
      <c r="E67" s="120">
        <v>1358</v>
      </c>
      <c r="F67" s="104">
        <f t="shared" si="15"/>
        <v>1358</v>
      </c>
      <c r="G67" s="105" t="s">
        <v>50</v>
      </c>
      <c r="H67" s="113"/>
      <c r="I67" s="83" t="str">
        <f t="shared" si="16"/>
        <v/>
      </c>
      <c r="J67" s="203"/>
      <c r="K67" s="241" t="str">
        <f t="shared" si="17"/>
        <v/>
      </c>
      <c r="L67" s="203"/>
      <c r="M67" s="241" t="str">
        <f t="shared" si="18"/>
        <v/>
      </c>
      <c r="N67" s="203"/>
      <c r="O67" s="241" t="str">
        <f t="shared" si="19"/>
        <v/>
      </c>
      <c r="P67" s="203"/>
      <c r="Q67" s="241" t="str">
        <f t="shared" si="20"/>
        <v/>
      </c>
      <c r="R67" s="203"/>
      <c r="S67" s="241" t="str">
        <f t="shared" si="21"/>
        <v/>
      </c>
      <c r="T67" s="203"/>
      <c r="U67" s="241" t="str">
        <f t="shared" si="22"/>
        <v/>
      </c>
      <c r="V67" s="203"/>
      <c r="W67" s="241" t="str">
        <f t="shared" si="23"/>
        <v/>
      </c>
      <c r="X67" s="203">
        <v>1</v>
      </c>
      <c r="Y67" s="241">
        <f t="shared" si="24"/>
        <v>1358</v>
      </c>
      <c r="Z67" s="203"/>
      <c r="AA67" s="241" t="str">
        <f t="shared" si="25"/>
        <v/>
      </c>
      <c r="AB67" s="203"/>
      <c r="AC67" s="241" t="str">
        <f t="shared" si="26"/>
        <v/>
      </c>
      <c r="AD67" s="203"/>
      <c r="AE67" s="241" t="str">
        <f t="shared" si="27"/>
        <v/>
      </c>
      <c r="AF67" s="203"/>
      <c r="AG67" s="241" t="str">
        <f t="shared" si="28"/>
        <v/>
      </c>
      <c r="AH67" s="203"/>
      <c r="AI67" s="241" t="str">
        <f t="shared" si="29"/>
        <v/>
      </c>
      <c r="AJ67" s="203"/>
      <c r="AK67" s="243" t="str">
        <f t="shared" si="30"/>
        <v/>
      </c>
      <c r="AL67" s="203"/>
      <c r="AM67" s="243" t="str">
        <f t="shared" si="30"/>
        <v/>
      </c>
      <c r="AN67" s="83"/>
      <c r="AO67" s="114" t="str">
        <f t="shared" si="31"/>
        <v/>
      </c>
      <c r="AP67" s="115" t="str">
        <f t="shared" si="32"/>
        <v/>
      </c>
      <c r="AQ67" s="115" t="str">
        <f t="shared" si="33"/>
        <v/>
      </c>
      <c r="AR67" s="115" t="str">
        <f t="shared" si="34"/>
        <v/>
      </c>
      <c r="AS67" s="115" t="str">
        <f t="shared" si="35"/>
        <v/>
      </c>
      <c r="AT67" s="115" t="str">
        <f t="shared" si="36"/>
        <v/>
      </c>
      <c r="AU67" s="115" t="str">
        <f t="shared" si="37"/>
        <v/>
      </c>
      <c r="AV67" s="115" t="str">
        <f t="shared" si="38"/>
        <v/>
      </c>
      <c r="AW67" s="115" t="str">
        <f t="shared" si="39"/>
        <v/>
      </c>
      <c r="AX67" s="115" t="str">
        <f t="shared" si="40"/>
        <v/>
      </c>
      <c r="AY67" s="115" t="str">
        <f t="shared" si="41"/>
        <v/>
      </c>
      <c r="AZ67" s="115" t="str">
        <f t="shared" si="42"/>
        <v/>
      </c>
      <c r="BA67" s="115" t="str">
        <f t="shared" si="46"/>
        <v/>
      </c>
      <c r="BB67" s="116" t="str">
        <f t="shared" si="43"/>
        <v/>
      </c>
      <c r="BC67" s="83" t="str">
        <f t="shared" si="44"/>
        <v/>
      </c>
      <c r="BD67" s="117" t="str">
        <f t="shared" si="1"/>
        <v/>
      </c>
      <c r="BE67" s="115" t="str">
        <f t="shared" si="2"/>
        <v/>
      </c>
      <c r="BF67" s="115" t="str">
        <f t="shared" si="3"/>
        <v/>
      </c>
      <c r="BG67" s="115" t="str">
        <f t="shared" si="4"/>
        <v/>
      </c>
      <c r="BH67" s="115" t="str">
        <f t="shared" si="5"/>
        <v/>
      </c>
      <c r="BI67" s="115" t="str">
        <f t="shared" si="6"/>
        <v/>
      </c>
      <c r="BJ67" s="115" t="str">
        <f t="shared" si="7"/>
        <v/>
      </c>
      <c r="BK67" s="115">
        <f t="shared" si="8"/>
        <v>1358</v>
      </c>
      <c r="BL67" s="115" t="str">
        <f t="shared" si="9"/>
        <v/>
      </c>
      <c r="BM67" s="115" t="str">
        <f t="shared" si="10"/>
        <v/>
      </c>
      <c r="BN67" s="115" t="str">
        <f t="shared" si="11"/>
        <v/>
      </c>
      <c r="BO67" s="115" t="str">
        <f t="shared" si="12"/>
        <v/>
      </c>
      <c r="BP67" s="115" t="str">
        <f t="shared" si="13"/>
        <v/>
      </c>
      <c r="BQ67" s="255" t="str">
        <f t="shared" si="45"/>
        <v/>
      </c>
      <c r="BR67" s="83"/>
      <c r="BS67" s="83"/>
      <c r="BT67" s="83"/>
      <c r="BU67" s="83"/>
      <c r="BV67" s="83"/>
      <c r="BW67" s="83"/>
      <c r="BX67" s="83"/>
      <c r="BY67" s="83"/>
      <c r="BZ67" s="83"/>
      <c r="CA67" s="83"/>
    </row>
    <row r="68" spans="1:79" ht="12" customHeight="1" x14ac:dyDescent="0.35">
      <c r="A68" s="78"/>
      <c r="B68" s="111"/>
      <c r="C68" s="119" t="s">
        <v>308</v>
      </c>
      <c r="D68" s="112">
        <f t="shared" si="14"/>
        <v>10</v>
      </c>
      <c r="E68" s="120">
        <v>150</v>
      </c>
      <c r="F68" s="104">
        <f t="shared" si="15"/>
        <v>1500</v>
      </c>
      <c r="G68" s="105" t="s">
        <v>50</v>
      </c>
      <c r="H68" s="113"/>
      <c r="I68" s="83" t="str">
        <f t="shared" si="16"/>
        <v/>
      </c>
      <c r="J68" s="203"/>
      <c r="K68" s="241" t="str">
        <f t="shared" si="17"/>
        <v/>
      </c>
      <c r="L68" s="203"/>
      <c r="M68" s="241" t="str">
        <f t="shared" si="18"/>
        <v/>
      </c>
      <c r="N68" s="203">
        <v>1</v>
      </c>
      <c r="O68" s="241">
        <f t="shared" si="19"/>
        <v>150</v>
      </c>
      <c r="P68" s="203">
        <v>1</v>
      </c>
      <c r="Q68" s="241">
        <f t="shared" si="20"/>
        <v>150</v>
      </c>
      <c r="R68" s="203"/>
      <c r="S68" s="241" t="str">
        <f t="shared" si="21"/>
        <v/>
      </c>
      <c r="T68" s="203"/>
      <c r="U68" s="241" t="str">
        <f t="shared" si="22"/>
        <v/>
      </c>
      <c r="V68" s="203"/>
      <c r="W68" s="241" t="str">
        <f t="shared" si="23"/>
        <v/>
      </c>
      <c r="X68" s="203">
        <v>5</v>
      </c>
      <c r="Y68" s="241">
        <f t="shared" si="24"/>
        <v>750</v>
      </c>
      <c r="Z68" s="203"/>
      <c r="AA68" s="241" t="str">
        <f t="shared" si="25"/>
        <v/>
      </c>
      <c r="AB68" s="203">
        <v>3</v>
      </c>
      <c r="AC68" s="241">
        <f t="shared" si="26"/>
        <v>450</v>
      </c>
      <c r="AD68" s="203"/>
      <c r="AE68" s="241" t="str">
        <f t="shared" si="27"/>
        <v/>
      </c>
      <c r="AF68" s="203"/>
      <c r="AG68" s="241" t="str">
        <f t="shared" si="28"/>
        <v/>
      </c>
      <c r="AH68" s="203"/>
      <c r="AI68" s="241" t="str">
        <f t="shared" si="29"/>
        <v/>
      </c>
      <c r="AJ68" s="203"/>
      <c r="AK68" s="243" t="str">
        <f t="shared" si="30"/>
        <v/>
      </c>
      <c r="AL68" s="203"/>
      <c r="AM68" s="243" t="str">
        <f t="shared" si="30"/>
        <v/>
      </c>
      <c r="AN68" s="83"/>
      <c r="AO68" s="114" t="str">
        <f t="shared" si="31"/>
        <v/>
      </c>
      <c r="AP68" s="115" t="str">
        <f t="shared" si="32"/>
        <v/>
      </c>
      <c r="AQ68" s="115" t="str">
        <f t="shared" si="33"/>
        <v/>
      </c>
      <c r="AR68" s="115" t="str">
        <f t="shared" si="34"/>
        <v/>
      </c>
      <c r="AS68" s="115" t="str">
        <f t="shared" si="35"/>
        <v/>
      </c>
      <c r="AT68" s="115" t="str">
        <f t="shared" si="36"/>
        <v/>
      </c>
      <c r="AU68" s="115" t="str">
        <f t="shared" si="37"/>
        <v/>
      </c>
      <c r="AV68" s="115" t="str">
        <f t="shared" si="38"/>
        <v/>
      </c>
      <c r="AW68" s="115" t="str">
        <f t="shared" si="39"/>
        <v/>
      </c>
      <c r="AX68" s="115" t="str">
        <f t="shared" si="40"/>
        <v/>
      </c>
      <c r="AY68" s="115" t="str">
        <f t="shared" si="41"/>
        <v/>
      </c>
      <c r="AZ68" s="115" t="str">
        <f t="shared" si="42"/>
        <v/>
      </c>
      <c r="BA68" s="115" t="str">
        <f t="shared" si="46"/>
        <v/>
      </c>
      <c r="BB68" s="116" t="str">
        <f t="shared" si="43"/>
        <v/>
      </c>
      <c r="BC68" s="83" t="str">
        <f t="shared" si="44"/>
        <v/>
      </c>
      <c r="BD68" s="117" t="str">
        <f t="shared" si="1"/>
        <v/>
      </c>
      <c r="BE68" s="115" t="str">
        <f t="shared" si="2"/>
        <v/>
      </c>
      <c r="BF68" s="115">
        <f t="shared" si="3"/>
        <v>150</v>
      </c>
      <c r="BG68" s="115">
        <f t="shared" si="4"/>
        <v>150</v>
      </c>
      <c r="BH68" s="115" t="str">
        <f t="shared" si="5"/>
        <v/>
      </c>
      <c r="BI68" s="115" t="str">
        <f t="shared" si="6"/>
        <v/>
      </c>
      <c r="BJ68" s="115" t="str">
        <f t="shared" si="7"/>
        <v/>
      </c>
      <c r="BK68" s="115">
        <f t="shared" si="8"/>
        <v>750</v>
      </c>
      <c r="BL68" s="115" t="str">
        <f t="shared" si="9"/>
        <v/>
      </c>
      <c r="BM68" s="115">
        <f t="shared" si="10"/>
        <v>450</v>
      </c>
      <c r="BN68" s="115" t="str">
        <f t="shared" si="11"/>
        <v/>
      </c>
      <c r="BO68" s="115" t="str">
        <f t="shared" si="12"/>
        <v/>
      </c>
      <c r="BP68" s="115" t="str">
        <f t="shared" si="13"/>
        <v/>
      </c>
      <c r="BQ68" s="255" t="str">
        <f t="shared" si="45"/>
        <v/>
      </c>
      <c r="BR68" s="83"/>
      <c r="BS68" s="83"/>
      <c r="BT68" s="83"/>
      <c r="BU68" s="83"/>
      <c r="BV68" s="83"/>
      <c r="BW68" s="83"/>
      <c r="BX68" s="83"/>
      <c r="BY68" s="83"/>
      <c r="BZ68" s="83"/>
      <c r="CA68" s="83"/>
    </row>
    <row r="69" spans="1:79" ht="12" customHeight="1" x14ac:dyDescent="0.35">
      <c r="A69" s="78"/>
      <c r="B69" s="111"/>
      <c r="C69" s="119" t="s">
        <v>309</v>
      </c>
      <c r="D69" s="112">
        <f t="shared" si="14"/>
        <v>4</v>
      </c>
      <c r="E69" s="120">
        <v>360</v>
      </c>
      <c r="F69" s="104">
        <f t="shared" si="15"/>
        <v>1440</v>
      </c>
      <c r="G69" s="105" t="s">
        <v>50</v>
      </c>
      <c r="H69" s="113"/>
      <c r="I69" s="83" t="str">
        <f t="shared" si="16"/>
        <v/>
      </c>
      <c r="J69" s="203"/>
      <c r="K69" s="241" t="str">
        <f t="shared" si="17"/>
        <v/>
      </c>
      <c r="L69" s="203">
        <v>4</v>
      </c>
      <c r="M69" s="241">
        <f t="shared" si="18"/>
        <v>1440</v>
      </c>
      <c r="N69" s="203"/>
      <c r="O69" s="241" t="str">
        <f t="shared" si="19"/>
        <v/>
      </c>
      <c r="P69" s="203"/>
      <c r="Q69" s="241" t="str">
        <f t="shared" si="20"/>
        <v/>
      </c>
      <c r="R69" s="203"/>
      <c r="S69" s="241" t="str">
        <f t="shared" si="21"/>
        <v/>
      </c>
      <c r="T69" s="203"/>
      <c r="U69" s="241" t="str">
        <f t="shared" si="22"/>
        <v/>
      </c>
      <c r="V69" s="203"/>
      <c r="W69" s="241" t="str">
        <f t="shared" si="23"/>
        <v/>
      </c>
      <c r="X69" s="203"/>
      <c r="Y69" s="241" t="str">
        <f t="shared" si="24"/>
        <v/>
      </c>
      <c r="Z69" s="203"/>
      <c r="AA69" s="241" t="str">
        <f t="shared" si="25"/>
        <v/>
      </c>
      <c r="AB69" s="203"/>
      <c r="AC69" s="241" t="str">
        <f t="shared" si="26"/>
        <v/>
      </c>
      <c r="AD69" s="203"/>
      <c r="AE69" s="241" t="str">
        <f t="shared" si="27"/>
        <v/>
      </c>
      <c r="AF69" s="203"/>
      <c r="AG69" s="241" t="str">
        <f t="shared" si="28"/>
        <v/>
      </c>
      <c r="AH69" s="203"/>
      <c r="AI69" s="241" t="str">
        <f t="shared" si="29"/>
        <v/>
      </c>
      <c r="AJ69" s="203"/>
      <c r="AK69" s="243" t="str">
        <f t="shared" si="30"/>
        <v/>
      </c>
      <c r="AL69" s="203"/>
      <c r="AM69" s="243" t="str">
        <f t="shared" si="30"/>
        <v/>
      </c>
      <c r="AN69" s="83"/>
      <c r="AO69" s="114" t="str">
        <f t="shared" si="31"/>
        <v/>
      </c>
      <c r="AP69" s="115" t="str">
        <f t="shared" si="32"/>
        <v/>
      </c>
      <c r="AQ69" s="115" t="str">
        <f t="shared" si="33"/>
        <v/>
      </c>
      <c r="AR69" s="115" t="str">
        <f t="shared" si="34"/>
        <v/>
      </c>
      <c r="AS69" s="115" t="str">
        <f t="shared" si="35"/>
        <v/>
      </c>
      <c r="AT69" s="115" t="str">
        <f t="shared" si="36"/>
        <v/>
      </c>
      <c r="AU69" s="115" t="str">
        <f t="shared" si="37"/>
        <v/>
      </c>
      <c r="AV69" s="115" t="str">
        <f t="shared" si="38"/>
        <v/>
      </c>
      <c r="AW69" s="115" t="str">
        <f t="shared" si="39"/>
        <v/>
      </c>
      <c r="AX69" s="115" t="str">
        <f t="shared" si="40"/>
        <v/>
      </c>
      <c r="AY69" s="115" t="str">
        <f t="shared" si="41"/>
        <v/>
      </c>
      <c r="AZ69" s="115" t="str">
        <f t="shared" si="42"/>
        <v/>
      </c>
      <c r="BA69" s="115" t="str">
        <f t="shared" si="46"/>
        <v/>
      </c>
      <c r="BB69" s="116" t="str">
        <f t="shared" si="43"/>
        <v/>
      </c>
      <c r="BC69" s="83" t="str">
        <f t="shared" si="44"/>
        <v/>
      </c>
      <c r="BD69" s="117" t="str">
        <f t="shared" si="1"/>
        <v/>
      </c>
      <c r="BE69" s="115">
        <f t="shared" si="2"/>
        <v>1440</v>
      </c>
      <c r="BF69" s="115" t="str">
        <f t="shared" si="3"/>
        <v/>
      </c>
      <c r="BG69" s="115" t="str">
        <f t="shared" si="4"/>
        <v/>
      </c>
      <c r="BH69" s="115" t="str">
        <f t="shared" si="5"/>
        <v/>
      </c>
      <c r="BI69" s="115" t="str">
        <f t="shared" si="6"/>
        <v/>
      </c>
      <c r="BJ69" s="115" t="str">
        <f t="shared" si="7"/>
        <v/>
      </c>
      <c r="BK69" s="115" t="str">
        <f t="shared" si="8"/>
        <v/>
      </c>
      <c r="BL69" s="115" t="str">
        <f t="shared" si="9"/>
        <v/>
      </c>
      <c r="BM69" s="115" t="str">
        <f t="shared" si="10"/>
        <v/>
      </c>
      <c r="BN69" s="115" t="str">
        <f t="shared" si="11"/>
        <v/>
      </c>
      <c r="BO69" s="115" t="str">
        <f t="shared" si="12"/>
        <v/>
      </c>
      <c r="BP69" s="115" t="str">
        <f t="shared" si="13"/>
        <v/>
      </c>
      <c r="BQ69" s="255" t="str">
        <f t="shared" si="45"/>
        <v/>
      </c>
      <c r="BR69" s="83"/>
      <c r="BS69" s="83"/>
      <c r="BT69" s="83"/>
      <c r="BU69" s="83"/>
      <c r="BV69" s="83"/>
      <c r="BW69" s="83"/>
      <c r="BX69" s="83"/>
      <c r="BY69" s="83"/>
      <c r="BZ69" s="83"/>
      <c r="CA69" s="83"/>
    </row>
    <row r="70" spans="1:79" ht="12" customHeight="1" x14ac:dyDescent="0.35">
      <c r="A70" s="78"/>
      <c r="B70" s="111"/>
      <c r="C70" s="119" t="s">
        <v>310</v>
      </c>
      <c r="D70" s="112">
        <f t="shared" si="14"/>
        <v>3</v>
      </c>
      <c r="E70" s="120">
        <v>1500</v>
      </c>
      <c r="F70" s="104">
        <f t="shared" si="15"/>
        <v>4500</v>
      </c>
      <c r="G70" s="105" t="s">
        <v>50</v>
      </c>
      <c r="H70" s="113"/>
      <c r="I70" s="83" t="str">
        <f t="shared" si="16"/>
        <v/>
      </c>
      <c r="J70" s="203"/>
      <c r="K70" s="241" t="str">
        <f t="shared" si="17"/>
        <v/>
      </c>
      <c r="L70" s="203">
        <v>3</v>
      </c>
      <c r="M70" s="241">
        <f t="shared" si="18"/>
        <v>4500</v>
      </c>
      <c r="N70" s="203"/>
      <c r="O70" s="241" t="str">
        <f t="shared" si="19"/>
        <v/>
      </c>
      <c r="P70" s="203"/>
      <c r="Q70" s="241" t="str">
        <f t="shared" si="20"/>
        <v/>
      </c>
      <c r="R70" s="203"/>
      <c r="S70" s="241" t="str">
        <f t="shared" si="21"/>
        <v/>
      </c>
      <c r="T70" s="203"/>
      <c r="U70" s="241" t="str">
        <f t="shared" si="22"/>
        <v/>
      </c>
      <c r="V70" s="203"/>
      <c r="W70" s="241" t="str">
        <f t="shared" si="23"/>
        <v/>
      </c>
      <c r="X70" s="203"/>
      <c r="Y70" s="241" t="str">
        <f t="shared" si="24"/>
        <v/>
      </c>
      <c r="Z70" s="203"/>
      <c r="AA70" s="241" t="str">
        <f t="shared" si="25"/>
        <v/>
      </c>
      <c r="AB70" s="203"/>
      <c r="AC70" s="241" t="str">
        <f t="shared" si="26"/>
        <v/>
      </c>
      <c r="AD70" s="203"/>
      <c r="AE70" s="241" t="str">
        <f t="shared" si="27"/>
        <v/>
      </c>
      <c r="AF70" s="203"/>
      <c r="AG70" s="241" t="str">
        <f t="shared" si="28"/>
        <v/>
      </c>
      <c r="AH70" s="203"/>
      <c r="AI70" s="241" t="str">
        <f t="shared" si="29"/>
        <v/>
      </c>
      <c r="AJ70" s="203"/>
      <c r="AK70" s="243" t="str">
        <f t="shared" si="30"/>
        <v/>
      </c>
      <c r="AL70" s="203"/>
      <c r="AM70" s="243" t="str">
        <f t="shared" si="30"/>
        <v/>
      </c>
      <c r="AN70" s="83"/>
      <c r="AO70" s="114" t="str">
        <f t="shared" si="31"/>
        <v/>
      </c>
      <c r="AP70" s="115" t="str">
        <f t="shared" si="32"/>
        <v/>
      </c>
      <c r="AQ70" s="115" t="str">
        <f t="shared" si="33"/>
        <v/>
      </c>
      <c r="AR70" s="115" t="str">
        <f t="shared" si="34"/>
        <v/>
      </c>
      <c r="AS70" s="115" t="str">
        <f t="shared" si="35"/>
        <v/>
      </c>
      <c r="AT70" s="115" t="str">
        <f t="shared" si="36"/>
        <v/>
      </c>
      <c r="AU70" s="115" t="str">
        <f t="shared" si="37"/>
        <v/>
      </c>
      <c r="AV70" s="115" t="str">
        <f t="shared" si="38"/>
        <v/>
      </c>
      <c r="AW70" s="115" t="str">
        <f t="shared" si="39"/>
        <v/>
      </c>
      <c r="AX70" s="115" t="str">
        <f t="shared" si="40"/>
        <v/>
      </c>
      <c r="AY70" s="115" t="str">
        <f t="shared" si="41"/>
        <v/>
      </c>
      <c r="AZ70" s="115" t="str">
        <f t="shared" si="42"/>
        <v/>
      </c>
      <c r="BA70" s="115" t="str">
        <f t="shared" si="46"/>
        <v/>
      </c>
      <c r="BB70" s="116" t="str">
        <f t="shared" si="43"/>
        <v/>
      </c>
      <c r="BC70" s="83" t="str">
        <f t="shared" si="44"/>
        <v/>
      </c>
      <c r="BD70" s="117" t="str">
        <f t="shared" si="1"/>
        <v/>
      </c>
      <c r="BE70" s="115">
        <f t="shared" si="2"/>
        <v>4500</v>
      </c>
      <c r="BF70" s="115" t="str">
        <f t="shared" si="3"/>
        <v/>
      </c>
      <c r="BG70" s="115" t="str">
        <f t="shared" si="4"/>
        <v/>
      </c>
      <c r="BH70" s="115" t="str">
        <f t="shared" si="5"/>
        <v/>
      </c>
      <c r="BI70" s="115" t="str">
        <f t="shared" si="6"/>
        <v/>
      </c>
      <c r="BJ70" s="115" t="str">
        <f t="shared" si="7"/>
        <v/>
      </c>
      <c r="BK70" s="115" t="str">
        <f t="shared" si="8"/>
        <v/>
      </c>
      <c r="BL70" s="115" t="str">
        <f t="shared" si="9"/>
        <v/>
      </c>
      <c r="BM70" s="115" t="str">
        <f t="shared" si="10"/>
        <v/>
      </c>
      <c r="BN70" s="115" t="str">
        <f t="shared" si="11"/>
        <v/>
      </c>
      <c r="BO70" s="115" t="str">
        <f t="shared" si="12"/>
        <v/>
      </c>
      <c r="BP70" s="115" t="str">
        <f t="shared" si="13"/>
        <v/>
      </c>
      <c r="BQ70" s="255" t="str">
        <f t="shared" si="45"/>
        <v/>
      </c>
      <c r="BR70" s="83"/>
      <c r="BS70" s="83"/>
      <c r="BT70" s="83"/>
      <c r="BU70" s="83"/>
      <c r="BV70" s="83"/>
      <c r="BW70" s="83"/>
      <c r="BX70" s="83"/>
      <c r="BY70" s="83"/>
      <c r="BZ70" s="83"/>
      <c r="CA70" s="83"/>
    </row>
    <row r="71" spans="1:79" ht="12" customHeight="1" x14ac:dyDescent="0.35">
      <c r="A71" s="78"/>
      <c r="B71" s="111"/>
      <c r="C71" s="119" t="s">
        <v>311</v>
      </c>
      <c r="D71" s="112">
        <f t="shared" si="14"/>
        <v>4</v>
      </c>
      <c r="E71" s="120">
        <v>800</v>
      </c>
      <c r="F71" s="104">
        <f t="shared" si="15"/>
        <v>3200</v>
      </c>
      <c r="G71" s="105" t="s">
        <v>50</v>
      </c>
      <c r="H71" s="113"/>
      <c r="I71" s="83" t="str">
        <f t="shared" si="16"/>
        <v/>
      </c>
      <c r="J71" s="203"/>
      <c r="K71" s="241" t="str">
        <f t="shared" si="17"/>
        <v/>
      </c>
      <c r="L71" s="203">
        <v>4</v>
      </c>
      <c r="M71" s="241">
        <f t="shared" si="18"/>
        <v>3200</v>
      </c>
      <c r="N71" s="203"/>
      <c r="O71" s="241" t="str">
        <f t="shared" si="19"/>
        <v/>
      </c>
      <c r="P71" s="203"/>
      <c r="Q71" s="241" t="str">
        <f t="shared" si="20"/>
        <v/>
      </c>
      <c r="R71" s="203"/>
      <c r="S71" s="241" t="str">
        <f t="shared" si="21"/>
        <v/>
      </c>
      <c r="T71" s="203"/>
      <c r="U71" s="241" t="str">
        <f t="shared" si="22"/>
        <v/>
      </c>
      <c r="V71" s="203"/>
      <c r="W71" s="241" t="str">
        <f t="shared" si="23"/>
        <v/>
      </c>
      <c r="X71" s="203"/>
      <c r="Y71" s="241" t="str">
        <f t="shared" si="24"/>
        <v/>
      </c>
      <c r="Z71" s="203"/>
      <c r="AA71" s="241" t="str">
        <f t="shared" si="25"/>
        <v/>
      </c>
      <c r="AB71" s="203"/>
      <c r="AC71" s="241" t="str">
        <f t="shared" si="26"/>
        <v/>
      </c>
      <c r="AD71" s="203"/>
      <c r="AE71" s="241" t="str">
        <f t="shared" si="27"/>
        <v/>
      </c>
      <c r="AF71" s="203"/>
      <c r="AG71" s="241" t="str">
        <f t="shared" si="28"/>
        <v/>
      </c>
      <c r="AH71" s="203"/>
      <c r="AI71" s="241" t="str">
        <f t="shared" si="29"/>
        <v/>
      </c>
      <c r="AJ71" s="203"/>
      <c r="AK71" s="243" t="str">
        <f t="shared" si="30"/>
        <v/>
      </c>
      <c r="AL71" s="203"/>
      <c r="AM71" s="243" t="str">
        <f t="shared" si="30"/>
        <v/>
      </c>
      <c r="AN71" s="83"/>
      <c r="AO71" s="114" t="str">
        <f t="shared" si="31"/>
        <v/>
      </c>
      <c r="AP71" s="115" t="str">
        <f t="shared" si="32"/>
        <v/>
      </c>
      <c r="AQ71" s="115" t="str">
        <f t="shared" si="33"/>
        <v/>
      </c>
      <c r="AR71" s="115" t="str">
        <f t="shared" si="34"/>
        <v/>
      </c>
      <c r="AS71" s="115" t="str">
        <f t="shared" si="35"/>
        <v/>
      </c>
      <c r="AT71" s="115" t="str">
        <f t="shared" si="36"/>
        <v/>
      </c>
      <c r="AU71" s="115" t="str">
        <f t="shared" si="37"/>
        <v/>
      </c>
      <c r="AV71" s="115" t="str">
        <f t="shared" si="38"/>
        <v/>
      </c>
      <c r="AW71" s="115" t="str">
        <f t="shared" si="39"/>
        <v/>
      </c>
      <c r="AX71" s="115" t="str">
        <f t="shared" si="40"/>
        <v/>
      </c>
      <c r="AY71" s="115" t="str">
        <f t="shared" si="41"/>
        <v/>
      </c>
      <c r="AZ71" s="115" t="str">
        <f t="shared" si="42"/>
        <v/>
      </c>
      <c r="BA71" s="115" t="str">
        <f t="shared" ref="BA71:BA103" si="47">IF(ISBLANK($AJ71),"",SUM($AK71*$BZ$19))</f>
        <v/>
      </c>
      <c r="BB71" s="116" t="str">
        <f t="shared" si="43"/>
        <v/>
      </c>
      <c r="BC71" s="83" t="str">
        <f t="shared" si="44"/>
        <v/>
      </c>
      <c r="BD71" s="117" t="str">
        <f t="shared" ref="BD71:BD103" si="48">IF(SUM(K71,AO71)=0,"",SUM(K71,AO71))</f>
        <v/>
      </c>
      <c r="BE71" s="115">
        <f t="shared" ref="BE71:BE103" si="49">IF(SUM(M71,AP71)=0,"",SUM(M71,AP71))</f>
        <v>3200</v>
      </c>
      <c r="BF71" s="115" t="str">
        <f t="shared" ref="BF71:BF103" si="50">IF(SUM(O71,AQ71)=0,"",SUM(O71,AQ71))</f>
        <v/>
      </c>
      <c r="BG71" s="115" t="str">
        <f t="shared" ref="BG71:BG103" si="51">IF(SUM(Q71,AR71)=0,"",SUM(Q71,AR71))</f>
        <v/>
      </c>
      <c r="BH71" s="115" t="str">
        <f t="shared" ref="BH71:BH103" si="52">IF(SUM(S71,AS71)=0,"",SUM(S71,AS71))</f>
        <v/>
      </c>
      <c r="BI71" s="115" t="str">
        <f t="shared" ref="BI71:BI103" si="53">IF(SUM(U71,AT71)=0,"",SUM(U71,AT71))</f>
        <v/>
      </c>
      <c r="BJ71" s="115" t="str">
        <f t="shared" ref="BJ71:BJ103" si="54">IF(SUM(W71,AU71)=0,"",SUM(W71,AU71))</f>
        <v/>
      </c>
      <c r="BK71" s="115" t="str">
        <f t="shared" ref="BK71:BK103" si="55">IF(SUM(Y71,AV71)=0,"",SUM(Y71,AV71))</f>
        <v/>
      </c>
      <c r="BL71" s="115" t="str">
        <f t="shared" ref="BL71:BL103" si="56">IF(SUM(AA71,AW71)=0,"",SUM(AA71,AW71))</f>
        <v/>
      </c>
      <c r="BM71" s="115" t="str">
        <f t="shared" ref="BM71:BM103" si="57">IF(SUM(AC71,AX71)=0,"",SUM(AC71,AX71))</f>
        <v/>
      </c>
      <c r="BN71" s="115" t="str">
        <f t="shared" ref="BN71:BN103" si="58">IF(SUM(AE71,AY71)=0,"",SUM(AE71,AY71))</f>
        <v/>
      </c>
      <c r="BO71" s="115" t="str">
        <f t="shared" ref="BO71:BO103" si="59">IF(SUM(AG71,AZ71)=0,"",SUM(AG71,AZ71))</f>
        <v/>
      </c>
      <c r="BP71" s="115" t="str">
        <f t="shared" ref="BP71:BP103" si="60">IF(SUM(AI71,BA71)=0,"",SUM(AI71,BA71))</f>
        <v/>
      </c>
      <c r="BQ71" s="255" t="str">
        <f t="shared" si="45"/>
        <v/>
      </c>
      <c r="BR71" s="83"/>
      <c r="BS71" s="83"/>
      <c r="BT71" s="83"/>
      <c r="BU71" s="83"/>
      <c r="BV71" s="83"/>
      <c r="BW71" s="83"/>
      <c r="BX71" s="83"/>
      <c r="BY71" s="83"/>
      <c r="BZ71" s="83"/>
      <c r="CA71" s="83"/>
    </row>
    <row r="72" spans="1:79" ht="12" customHeight="1" x14ac:dyDescent="0.35">
      <c r="A72" s="78"/>
      <c r="B72" s="111"/>
      <c r="C72" s="119" t="s">
        <v>312</v>
      </c>
      <c r="D72" s="112">
        <f t="shared" ref="D72:D103" si="61">SUM(J72,L72,N72,P72,R72,T72,V72,X72,Z72,AB72,AD72,AF72,AH72,AJ72,AL72)</f>
        <v>2</v>
      </c>
      <c r="E72" s="120">
        <v>1200</v>
      </c>
      <c r="F72" s="104">
        <f t="shared" ref="F72:F103" si="62">IF(OR(D72=0,E72=0),"",SUM(D72*E72))</f>
        <v>2400</v>
      </c>
      <c r="G72" s="105" t="s">
        <v>50</v>
      </c>
      <c r="H72" s="113"/>
      <c r="I72" s="83" t="str">
        <f t="shared" ref="I72:I103" si="63">IF(SUM(J72,L72,N72,P72,R72,T72,V72,X72,Z72,AB72,AD72,AF72,AH72,AJ72,AL72)-D72=0,"","K")</f>
        <v/>
      </c>
      <c r="J72" s="203"/>
      <c r="K72" s="241" t="str">
        <f t="shared" ref="K72:K103" si="64">IF(ISBLANK(J72),"",SUM(J72*$E72))</f>
        <v/>
      </c>
      <c r="L72" s="203"/>
      <c r="M72" s="241" t="str">
        <f t="shared" ref="M72:M103" si="65">IF(ISBLANK(L72),"",SUM(L72*$E72))</f>
        <v/>
      </c>
      <c r="N72" s="203"/>
      <c r="O72" s="241" t="str">
        <f t="shared" ref="O72:O103" si="66">IF(ISBLANK(N72),"",SUM(N72*$E72))</f>
        <v/>
      </c>
      <c r="P72" s="203">
        <v>2</v>
      </c>
      <c r="Q72" s="241">
        <f t="shared" ref="Q72:Q103" si="67">IF(ISBLANK(P72),"",SUM(P72*$E72))</f>
        <v>2400</v>
      </c>
      <c r="R72" s="203"/>
      <c r="S72" s="241" t="str">
        <f t="shared" ref="S72:S103" si="68">IF(ISBLANK(R72),"",SUM(R72*$E72))</f>
        <v/>
      </c>
      <c r="T72" s="203"/>
      <c r="U72" s="241" t="str">
        <f t="shared" ref="U72:U103" si="69">IF(ISBLANK(T72),"",SUM(T72*$E72))</f>
        <v/>
      </c>
      <c r="V72" s="203"/>
      <c r="W72" s="241" t="str">
        <f t="shared" ref="W72:W103" si="70">IF(ISBLANK(V72),"",SUM(V72*$E72))</f>
        <v/>
      </c>
      <c r="X72" s="203"/>
      <c r="Y72" s="241" t="str">
        <f t="shared" ref="Y72:Y103" si="71">IF(ISBLANK(X72),"",SUM(X72*$E72))</f>
        <v/>
      </c>
      <c r="Z72" s="203"/>
      <c r="AA72" s="241" t="str">
        <f t="shared" ref="AA72:AA103" si="72">IF(ISBLANK(Z72),"",SUM(Z72*$E72))</f>
        <v/>
      </c>
      <c r="AB72" s="203"/>
      <c r="AC72" s="241" t="str">
        <f t="shared" ref="AC72:AC103" si="73">IF(ISBLANK(AB72),"",SUM(AB72*$E72))</f>
        <v/>
      </c>
      <c r="AD72" s="203"/>
      <c r="AE72" s="241" t="str">
        <f t="shared" ref="AE72:AE103" si="74">IF(ISBLANK(AD72),"",SUM(AD72*$E72))</f>
        <v/>
      </c>
      <c r="AF72" s="203"/>
      <c r="AG72" s="241" t="str">
        <f t="shared" ref="AG72:AG103" si="75">IF(ISBLANK(AF72),"",SUM(AF72*$E72))</f>
        <v/>
      </c>
      <c r="AH72" s="203"/>
      <c r="AI72" s="241" t="str">
        <f t="shared" ref="AI72:AI103" si="76">IF(ISBLANK(AH72),"",SUM(AH72*$E72))</f>
        <v/>
      </c>
      <c r="AJ72" s="203"/>
      <c r="AK72" s="243" t="str">
        <f t="shared" ref="AK72:AM103" si="77">IF(ISBLANK(AJ72),"",SUM(AJ72*$E72))</f>
        <v/>
      </c>
      <c r="AL72" s="203"/>
      <c r="AM72" s="243" t="str">
        <f t="shared" si="77"/>
        <v/>
      </c>
      <c r="AN72" s="83"/>
      <c r="AO72" s="114" t="str">
        <f t="shared" ref="AO72:AO103" si="78">IF(ISBLANK($AJ72),"",SUM($AK72*$BZ$7))</f>
        <v/>
      </c>
      <c r="AP72" s="115" t="str">
        <f t="shared" ref="AP72:AP103" si="79">IF(ISBLANK($AJ72),"",SUM($AK72*$BZ$8))</f>
        <v/>
      </c>
      <c r="AQ72" s="115" t="str">
        <f t="shared" ref="AQ72:AQ103" si="80">IF(ISBLANK($AJ72),"",SUM($AK72*$BZ$9))</f>
        <v/>
      </c>
      <c r="AR72" s="115" t="str">
        <f t="shared" ref="AR72:AR103" si="81">IF(ISBLANK($AJ72),"",SUM($AK72*$BZ$10))</f>
        <v/>
      </c>
      <c r="AS72" s="115" t="str">
        <f t="shared" ref="AS72:AS103" si="82">IF(ISBLANK($AJ72),"",SUM($AK72*$BZ$11))</f>
        <v/>
      </c>
      <c r="AT72" s="115" t="str">
        <f t="shared" ref="AT72:AT103" si="83">IF(ISBLANK($AJ72),"",SUM($AK72*$BZ$12))</f>
        <v/>
      </c>
      <c r="AU72" s="115" t="str">
        <f t="shared" ref="AU72:AU103" si="84">IF(ISBLANK($AJ72),"",SUM($AK72*$BZ$13))</f>
        <v/>
      </c>
      <c r="AV72" s="115" t="str">
        <f t="shared" ref="AV72:AV103" si="85">IF(ISBLANK($AJ72),"",SUM($AK72*$BZ$14))</f>
        <v/>
      </c>
      <c r="AW72" s="115" t="str">
        <f t="shared" ref="AW72:AW103" si="86">IF(ISBLANK($AJ72),"",SUM($AK72*$BZ$15))</f>
        <v/>
      </c>
      <c r="AX72" s="115" t="str">
        <f t="shared" ref="AX72:AX103" si="87">IF(ISBLANK($AJ72),"",SUM($AK72*$BZ$16))</f>
        <v/>
      </c>
      <c r="AY72" s="115" t="str">
        <f t="shared" ref="AY72:AY103" si="88">IF(ISBLANK($AJ72),"",SUM($AK72*$BZ$17))</f>
        <v/>
      </c>
      <c r="AZ72" s="115" t="str">
        <f t="shared" ref="AZ72:AZ103" si="89">IF(ISBLANK($AJ72),"",SUM($AK72*$BZ$18))</f>
        <v/>
      </c>
      <c r="BA72" s="115" t="str">
        <f t="shared" si="47"/>
        <v/>
      </c>
      <c r="BB72" s="116" t="str">
        <f t="shared" ref="BB72:BB103" si="90">IF(ISBLANK($AJ72),"",SUM($AK72*$BZ$20))</f>
        <v/>
      </c>
      <c r="BC72" s="83" t="str">
        <f t="shared" ref="BC72:BC103" si="91">IF(SUM(AK72)=SUM(AO72:BB72),"","K")</f>
        <v/>
      </c>
      <c r="BD72" s="117" t="str">
        <f t="shared" si="48"/>
        <v/>
      </c>
      <c r="BE72" s="115" t="str">
        <f t="shared" si="49"/>
        <v/>
      </c>
      <c r="BF72" s="115" t="str">
        <f t="shared" si="50"/>
        <v/>
      </c>
      <c r="BG72" s="115">
        <f t="shared" si="51"/>
        <v>2400</v>
      </c>
      <c r="BH72" s="115" t="str">
        <f t="shared" si="52"/>
        <v/>
      </c>
      <c r="BI72" s="115" t="str">
        <f t="shared" si="53"/>
        <v/>
      </c>
      <c r="BJ72" s="115" t="str">
        <f t="shared" si="54"/>
        <v/>
      </c>
      <c r="BK72" s="115" t="str">
        <f t="shared" si="55"/>
        <v/>
      </c>
      <c r="BL72" s="115" t="str">
        <f t="shared" si="56"/>
        <v/>
      </c>
      <c r="BM72" s="115" t="str">
        <f t="shared" si="57"/>
        <v/>
      </c>
      <c r="BN72" s="115" t="str">
        <f t="shared" si="58"/>
        <v/>
      </c>
      <c r="BO72" s="115" t="str">
        <f t="shared" si="59"/>
        <v/>
      </c>
      <c r="BP72" s="115" t="str">
        <f t="shared" si="60"/>
        <v/>
      </c>
      <c r="BQ72" s="255" t="str">
        <f t="shared" ref="BQ72:BQ103" si="92">IF(SUM(AM72,BB72)=0,"",SUM(AM72,BB72))</f>
        <v/>
      </c>
      <c r="BR72" s="83"/>
      <c r="BS72" s="83"/>
      <c r="BT72" s="83"/>
      <c r="BU72" s="83"/>
      <c r="BV72" s="83"/>
      <c r="BW72" s="83"/>
      <c r="BX72" s="83"/>
      <c r="BY72" s="83"/>
      <c r="BZ72" s="83"/>
      <c r="CA72" s="83"/>
    </row>
    <row r="73" spans="1:79" ht="12" customHeight="1" x14ac:dyDescent="0.35">
      <c r="A73" s="78"/>
      <c r="B73" s="111"/>
      <c r="C73" s="119" t="s">
        <v>313</v>
      </c>
      <c r="D73" s="112">
        <f t="shared" si="61"/>
        <v>4</v>
      </c>
      <c r="E73" s="120">
        <v>1200</v>
      </c>
      <c r="F73" s="104">
        <f t="shared" si="62"/>
        <v>4800</v>
      </c>
      <c r="G73" s="105" t="s">
        <v>50</v>
      </c>
      <c r="H73" s="113"/>
      <c r="I73" s="83" t="str">
        <f t="shared" si="63"/>
        <v/>
      </c>
      <c r="J73" s="203"/>
      <c r="K73" s="241" t="str">
        <f t="shared" si="64"/>
        <v/>
      </c>
      <c r="L73" s="203">
        <v>2</v>
      </c>
      <c r="M73" s="241">
        <f t="shared" si="65"/>
        <v>2400</v>
      </c>
      <c r="N73" s="203"/>
      <c r="O73" s="241" t="str">
        <f t="shared" si="66"/>
        <v/>
      </c>
      <c r="P73" s="203">
        <v>2</v>
      </c>
      <c r="Q73" s="241">
        <f t="shared" si="67"/>
        <v>2400</v>
      </c>
      <c r="R73" s="203"/>
      <c r="S73" s="241" t="str">
        <f t="shared" si="68"/>
        <v/>
      </c>
      <c r="T73" s="203"/>
      <c r="U73" s="241" t="str">
        <f t="shared" si="69"/>
        <v/>
      </c>
      <c r="V73" s="203"/>
      <c r="W73" s="241" t="str">
        <f t="shared" si="70"/>
        <v/>
      </c>
      <c r="X73" s="203"/>
      <c r="Y73" s="241" t="str">
        <f t="shared" si="71"/>
        <v/>
      </c>
      <c r="Z73" s="203"/>
      <c r="AA73" s="241" t="str">
        <f t="shared" si="72"/>
        <v/>
      </c>
      <c r="AB73" s="203"/>
      <c r="AC73" s="241" t="str">
        <f t="shared" si="73"/>
        <v/>
      </c>
      <c r="AD73" s="203"/>
      <c r="AE73" s="241" t="str">
        <f t="shared" si="74"/>
        <v/>
      </c>
      <c r="AF73" s="203"/>
      <c r="AG73" s="241" t="str">
        <f t="shared" si="75"/>
        <v/>
      </c>
      <c r="AH73" s="203"/>
      <c r="AI73" s="241" t="str">
        <f t="shared" si="76"/>
        <v/>
      </c>
      <c r="AJ73" s="203"/>
      <c r="AK73" s="243" t="str">
        <f t="shared" si="77"/>
        <v/>
      </c>
      <c r="AL73" s="203"/>
      <c r="AM73" s="243" t="str">
        <f t="shared" si="77"/>
        <v/>
      </c>
      <c r="AN73" s="83"/>
      <c r="AO73" s="114" t="str">
        <f t="shared" si="78"/>
        <v/>
      </c>
      <c r="AP73" s="115" t="str">
        <f t="shared" si="79"/>
        <v/>
      </c>
      <c r="AQ73" s="115" t="str">
        <f t="shared" si="80"/>
        <v/>
      </c>
      <c r="AR73" s="115" t="str">
        <f t="shared" si="81"/>
        <v/>
      </c>
      <c r="AS73" s="115" t="str">
        <f t="shared" si="82"/>
        <v/>
      </c>
      <c r="AT73" s="115" t="str">
        <f t="shared" si="83"/>
        <v/>
      </c>
      <c r="AU73" s="115" t="str">
        <f t="shared" si="84"/>
        <v/>
      </c>
      <c r="AV73" s="115" t="str">
        <f t="shared" si="85"/>
        <v/>
      </c>
      <c r="AW73" s="115" t="str">
        <f t="shared" si="86"/>
        <v/>
      </c>
      <c r="AX73" s="115" t="str">
        <f t="shared" si="87"/>
        <v/>
      </c>
      <c r="AY73" s="115" t="str">
        <f t="shared" si="88"/>
        <v/>
      </c>
      <c r="AZ73" s="115" t="str">
        <f t="shared" si="89"/>
        <v/>
      </c>
      <c r="BA73" s="115" t="str">
        <f t="shared" si="47"/>
        <v/>
      </c>
      <c r="BB73" s="116" t="str">
        <f t="shared" si="90"/>
        <v/>
      </c>
      <c r="BC73" s="83" t="str">
        <f t="shared" si="91"/>
        <v/>
      </c>
      <c r="BD73" s="117" t="str">
        <f t="shared" si="48"/>
        <v/>
      </c>
      <c r="BE73" s="115">
        <f t="shared" si="49"/>
        <v>2400</v>
      </c>
      <c r="BF73" s="115" t="str">
        <f t="shared" si="50"/>
        <v/>
      </c>
      <c r="BG73" s="115">
        <f t="shared" si="51"/>
        <v>2400</v>
      </c>
      <c r="BH73" s="115" t="str">
        <f t="shared" si="52"/>
        <v/>
      </c>
      <c r="BI73" s="115" t="str">
        <f t="shared" si="53"/>
        <v/>
      </c>
      <c r="BJ73" s="115" t="str">
        <f t="shared" si="54"/>
        <v/>
      </c>
      <c r="BK73" s="115" t="str">
        <f t="shared" si="55"/>
        <v/>
      </c>
      <c r="BL73" s="115" t="str">
        <f t="shared" si="56"/>
        <v/>
      </c>
      <c r="BM73" s="115" t="str">
        <f t="shared" si="57"/>
        <v/>
      </c>
      <c r="BN73" s="115" t="str">
        <f t="shared" si="58"/>
        <v/>
      </c>
      <c r="BO73" s="115" t="str">
        <f t="shared" si="59"/>
        <v/>
      </c>
      <c r="BP73" s="115" t="str">
        <f t="shared" si="60"/>
        <v/>
      </c>
      <c r="BQ73" s="255" t="str">
        <f t="shared" si="92"/>
        <v/>
      </c>
      <c r="BR73" s="83"/>
      <c r="BS73" s="83"/>
      <c r="BT73" s="83"/>
      <c r="BU73" s="83"/>
      <c r="BV73" s="83"/>
      <c r="BW73" s="83"/>
      <c r="BX73" s="83"/>
      <c r="BY73" s="83"/>
      <c r="BZ73" s="83"/>
      <c r="CA73" s="83"/>
    </row>
    <row r="74" spans="1:79" ht="12" customHeight="1" x14ac:dyDescent="0.35">
      <c r="A74" s="78"/>
      <c r="B74" s="111"/>
      <c r="C74" s="119" t="s">
        <v>314</v>
      </c>
      <c r="D74" s="112">
        <f t="shared" si="61"/>
        <v>10</v>
      </c>
      <c r="E74" s="120">
        <v>120.13312499999999</v>
      </c>
      <c r="F74" s="104">
        <f t="shared" si="62"/>
        <v>1201.33125</v>
      </c>
      <c r="G74" s="105" t="s">
        <v>50</v>
      </c>
      <c r="H74" s="113"/>
      <c r="I74" s="83" t="str">
        <f t="shared" si="63"/>
        <v/>
      </c>
      <c r="J74" s="203"/>
      <c r="K74" s="241" t="str">
        <f t="shared" si="64"/>
        <v/>
      </c>
      <c r="L74" s="203"/>
      <c r="M74" s="241" t="str">
        <f t="shared" si="65"/>
        <v/>
      </c>
      <c r="N74" s="203"/>
      <c r="O74" s="241" t="str">
        <f t="shared" si="66"/>
        <v/>
      </c>
      <c r="P74" s="203"/>
      <c r="Q74" s="241" t="str">
        <f t="shared" si="67"/>
        <v/>
      </c>
      <c r="R74" s="203"/>
      <c r="S74" s="241" t="str">
        <f t="shared" si="68"/>
        <v/>
      </c>
      <c r="T74" s="203"/>
      <c r="U74" s="241" t="str">
        <f t="shared" si="69"/>
        <v/>
      </c>
      <c r="V74" s="203"/>
      <c r="W74" s="241" t="str">
        <f t="shared" si="70"/>
        <v/>
      </c>
      <c r="X74" s="203">
        <v>10</v>
      </c>
      <c r="Y74" s="241">
        <f t="shared" si="71"/>
        <v>1201.33125</v>
      </c>
      <c r="Z74" s="203"/>
      <c r="AA74" s="241" t="str">
        <f t="shared" si="72"/>
        <v/>
      </c>
      <c r="AB74" s="203"/>
      <c r="AC74" s="241" t="str">
        <f t="shared" si="73"/>
        <v/>
      </c>
      <c r="AD74" s="203"/>
      <c r="AE74" s="241" t="str">
        <f t="shared" si="74"/>
        <v/>
      </c>
      <c r="AF74" s="203"/>
      <c r="AG74" s="241" t="str">
        <f t="shared" si="75"/>
        <v/>
      </c>
      <c r="AH74" s="203"/>
      <c r="AI74" s="241" t="str">
        <f t="shared" si="76"/>
        <v/>
      </c>
      <c r="AJ74" s="203"/>
      <c r="AK74" s="243" t="str">
        <f t="shared" si="77"/>
        <v/>
      </c>
      <c r="AL74" s="203"/>
      <c r="AM74" s="243" t="str">
        <f t="shared" si="77"/>
        <v/>
      </c>
      <c r="AN74" s="83"/>
      <c r="AO74" s="114" t="str">
        <f t="shared" si="78"/>
        <v/>
      </c>
      <c r="AP74" s="115" t="str">
        <f t="shared" si="79"/>
        <v/>
      </c>
      <c r="AQ74" s="115" t="str">
        <f t="shared" si="80"/>
        <v/>
      </c>
      <c r="AR74" s="115" t="str">
        <f t="shared" si="81"/>
        <v/>
      </c>
      <c r="AS74" s="115" t="str">
        <f t="shared" si="82"/>
        <v/>
      </c>
      <c r="AT74" s="115" t="str">
        <f t="shared" si="83"/>
        <v/>
      </c>
      <c r="AU74" s="115" t="str">
        <f t="shared" si="84"/>
        <v/>
      </c>
      <c r="AV74" s="115" t="str">
        <f t="shared" si="85"/>
        <v/>
      </c>
      <c r="AW74" s="115" t="str">
        <f t="shared" si="86"/>
        <v/>
      </c>
      <c r="AX74" s="115" t="str">
        <f t="shared" si="87"/>
        <v/>
      </c>
      <c r="AY74" s="115" t="str">
        <f t="shared" si="88"/>
        <v/>
      </c>
      <c r="AZ74" s="115" t="str">
        <f t="shared" si="89"/>
        <v/>
      </c>
      <c r="BA74" s="115" t="str">
        <f t="shared" si="47"/>
        <v/>
      </c>
      <c r="BB74" s="116" t="str">
        <f t="shared" si="90"/>
        <v/>
      </c>
      <c r="BC74" s="83" t="str">
        <f t="shared" si="91"/>
        <v/>
      </c>
      <c r="BD74" s="117" t="str">
        <f t="shared" si="48"/>
        <v/>
      </c>
      <c r="BE74" s="115" t="str">
        <f t="shared" si="49"/>
        <v/>
      </c>
      <c r="BF74" s="115" t="str">
        <f t="shared" si="50"/>
        <v/>
      </c>
      <c r="BG74" s="115" t="str">
        <f t="shared" si="51"/>
        <v/>
      </c>
      <c r="BH74" s="115" t="str">
        <f t="shared" si="52"/>
        <v/>
      </c>
      <c r="BI74" s="115" t="str">
        <f t="shared" si="53"/>
        <v/>
      </c>
      <c r="BJ74" s="115" t="str">
        <f t="shared" si="54"/>
        <v/>
      </c>
      <c r="BK74" s="115">
        <f t="shared" si="55"/>
        <v>1201.33125</v>
      </c>
      <c r="BL74" s="115" t="str">
        <f t="shared" si="56"/>
        <v/>
      </c>
      <c r="BM74" s="115" t="str">
        <f t="shared" si="57"/>
        <v/>
      </c>
      <c r="BN74" s="115" t="str">
        <f t="shared" si="58"/>
        <v/>
      </c>
      <c r="BO74" s="115" t="str">
        <f t="shared" si="59"/>
        <v/>
      </c>
      <c r="BP74" s="115" t="str">
        <f t="shared" si="60"/>
        <v/>
      </c>
      <c r="BQ74" s="255" t="str">
        <f t="shared" si="92"/>
        <v/>
      </c>
      <c r="BR74" s="83"/>
      <c r="BS74" s="83"/>
      <c r="BT74" s="83"/>
      <c r="BU74" s="83"/>
      <c r="BV74" s="83"/>
      <c r="BW74" s="83"/>
      <c r="BX74" s="83"/>
      <c r="BY74" s="83"/>
      <c r="BZ74" s="83"/>
      <c r="CA74" s="83"/>
    </row>
    <row r="75" spans="1:79" ht="12" customHeight="1" x14ac:dyDescent="0.35">
      <c r="A75" s="78"/>
      <c r="B75" s="121" t="s">
        <v>315</v>
      </c>
      <c r="C75" s="119"/>
      <c r="D75" s="112">
        <f t="shared" si="61"/>
        <v>0</v>
      </c>
      <c r="E75" s="120"/>
      <c r="F75" s="104" t="str">
        <f t="shared" si="62"/>
        <v/>
      </c>
      <c r="G75" s="105" t="s">
        <v>50</v>
      </c>
      <c r="H75" s="113"/>
      <c r="I75" s="83" t="str">
        <f t="shared" si="63"/>
        <v/>
      </c>
      <c r="J75" s="203"/>
      <c r="K75" s="241" t="str">
        <f t="shared" si="64"/>
        <v/>
      </c>
      <c r="L75" s="203"/>
      <c r="M75" s="241" t="str">
        <f t="shared" si="65"/>
        <v/>
      </c>
      <c r="N75" s="203"/>
      <c r="O75" s="241" t="str">
        <f t="shared" si="66"/>
        <v/>
      </c>
      <c r="P75" s="203"/>
      <c r="Q75" s="241" t="str">
        <f t="shared" si="67"/>
        <v/>
      </c>
      <c r="R75" s="203"/>
      <c r="S75" s="241" t="str">
        <f t="shared" si="68"/>
        <v/>
      </c>
      <c r="T75" s="203"/>
      <c r="U75" s="241" t="str">
        <f t="shared" si="69"/>
        <v/>
      </c>
      <c r="V75" s="203"/>
      <c r="W75" s="241" t="str">
        <f t="shared" si="70"/>
        <v/>
      </c>
      <c r="X75" s="203"/>
      <c r="Y75" s="241" t="str">
        <f t="shared" si="71"/>
        <v/>
      </c>
      <c r="Z75" s="203"/>
      <c r="AA75" s="241" t="str">
        <f t="shared" si="72"/>
        <v/>
      </c>
      <c r="AB75" s="203"/>
      <c r="AC75" s="241" t="str">
        <f t="shared" si="73"/>
        <v/>
      </c>
      <c r="AD75" s="203"/>
      <c r="AE75" s="241" t="str">
        <f t="shared" si="74"/>
        <v/>
      </c>
      <c r="AF75" s="203"/>
      <c r="AG75" s="241" t="str">
        <f t="shared" si="75"/>
        <v/>
      </c>
      <c r="AH75" s="203"/>
      <c r="AI75" s="241" t="str">
        <f t="shared" si="76"/>
        <v/>
      </c>
      <c r="AJ75" s="203"/>
      <c r="AK75" s="243" t="str">
        <f t="shared" si="77"/>
        <v/>
      </c>
      <c r="AL75" s="203"/>
      <c r="AM75" s="243" t="str">
        <f t="shared" si="77"/>
        <v/>
      </c>
      <c r="AN75" s="83"/>
      <c r="AO75" s="114" t="str">
        <f t="shared" si="78"/>
        <v/>
      </c>
      <c r="AP75" s="115" t="str">
        <f t="shared" si="79"/>
        <v/>
      </c>
      <c r="AQ75" s="115" t="str">
        <f t="shared" si="80"/>
        <v/>
      </c>
      <c r="AR75" s="115" t="str">
        <f t="shared" si="81"/>
        <v/>
      </c>
      <c r="AS75" s="115" t="str">
        <f t="shared" si="82"/>
        <v/>
      </c>
      <c r="AT75" s="115" t="str">
        <f t="shared" si="83"/>
        <v/>
      </c>
      <c r="AU75" s="115" t="str">
        <f t="shared" si="84"/>
        <v/>
      </c>
      <c r="AV75" s="115" t="str">
        <f t="shared" si="85"/>
        <v/>
      </c>
      <c r="AW75" s="115" t="str">
        <f t="shared" si="86"/>
        <v/>
      </c>
      <c r="AX75" s="115" t="str">
        <f t="shared" si="87"/>
        <v/>
      </c>
      <c r="AY75" s="115" t="str">
        <f t="shared" si="88"/>
        <v/>
      </c>
      <c r="AZ75" s="115" t="str">
        <f t="shared" si="89"/>
        <v/>
      </c>
      <c r="BA75" s="115" t="str">
        <f t="shared" si="47"/>
        <v/>
      </c>
      <c r="BB75" s="116" t="str">
        <f t="shared" si="90"/>
        <v/>
      </c>
      <c r="BC75" s="83" t="str">
        <f t="shared" si="91"/>
        <v/>
      </c>
      <c r="BD75" s="117" t="str">
        <f t="shared" si="48"/>
        <v/>
      </c>
      <c r="BE75" s="115" t="str">
        <f t="shared" si="49"/>
        <v/>
      </c>
      <c r="BF75" s="115" t="str">
        <f t="shared" si="50"/>
        <v/>
      </c>
      <c r="BG75" s="115" t="str">
        <f t="shared" si="51"/>
        <v/>
      </c>
      <c r="BH75" s="115" t="str">
        <f t="shared" si="52"/>
        <v/>
      </c>
      <c r="BI75" s="115" t="str">
        <f t="shared" si="53"/>
        <v/>
      </c>
      <c r="BJ75" s="115" t="str">
        <f t="shared" si="54"/>
        <v/>
      </c>
      <c r="BK75" s="115" t="str">
        <f t="shared" si="55"/>
        <v/>
      </c>
      <c r="BL75" s="115" t="str">
        <f t="shared" si="56"/>
        <v/>
      </c>
      <c r="BM75" s="115" t="str">
        <f t="shared" si="57"/>
        <v/>
      </c>
      <c r="BN75" s="115" t="str">
        <f t="shared" si="58"/>
        <v/>
      </c>
      <c r="BO75" s="115" t="str">
        <f t="shared" si="59"/>
        <v/>
      </c>
      <c r="BP75" s="115" t="str">
        <f t="shared" si="60"/>
        <v/>
      </c>
      <c r="BQ75" s="255" t="str">
        <f t="shared" si="92"/>
        <v/>
      </c>
      <c r="BR75" s="83"/>
      <c r="BS75" s="83"/>
      <c r="BT75" s="83"/>
      <c r="BU75" s="83"/>
      <c r="BV75" s="83"/>
      <c r="BW75" s="83"/>
      <c r="BX75" s="83"/>
      <c r="BY75" s="83"/>
      <c r="BZ75" s="83"/>
      <c r="CA75" s="83"/>
    </row>
    <row r="76" spans="1:79" ht="12" customHeight="1" x14ac:dyDescent="0.35">
      <c r="A76" s="78"/>
      <c r="B76" s="111"/>
      <c r="C76" s="119" t="s">
        <v>316</v>
      </c>
      <c r="D76" s="112">
        <f t="shared" si="61"/>
        <v>1</v>
      </c>
      <c r="E76" s="120">
        <v>890</v>
      </c>
      <c r="F76" s="104">
        <f t="shared" si="62"/>
        <v>890</v>
      </c>
      <c r="G76" s="105" t="s">
        <v>50</v>
      </c>
      <c r="H76" s="113"/>
      <c r="I76" s="83" t="str">
        <f t="shared" si="63"/>
        <v/>
      </c>
      <c r="J76" s="203"/>
      <c r="K76" s="241" t="str">
        <f t="shared" si="64"/>
        <v/>
      </c>
      <c r="L76" s="203"/>
      <c r="M76" s="241" t="str">
        <f t="shared" si="65"/>
        <v/>
      </c>
      <c r="N76" s="203"/>
      <c r="O76" s="241" t="str">
        <f t="shared" si="66"/>
        <v/>
      </c>
      <c r="P76" s="203">
        <v>1</v>
      </c>
      <c r="Q76" s="241">
        <f t="shared" si="67"/>
        <v>890</v>
      </c>
      <c r="R76" s="203"/>
      <c r="S76" s="241" t="str">
        <f t="shared" si="68"/>
        <v/>
      </c>
      <c r="T76" s="203"/>
      <c r="U76" s="241" t="str">
        <f t="shared" si="69"/>
        <v/>
      </c>
      <c r="V76" s="203"/>
      <c r="W76" s="241" t="str">
        <f t="shared" si="70"/>
        <v/>
      </c>
      <c r="X76" s="203"/>
      <c r="Y76" s="241" t="str">
        <f t="shared" si="71"/>
        <v/>
      </c>
      <c r="Z76" s="203"/>
      <c r="AA76" s="241" t="str">
        <f t="shared" si="72"/>
        <v/>
      </c>
      <c r="AB76" s="203"/>
      <c r="AC76" s="241" t="str">
        <f t="shared" si="73"/>
        <v/>
      </c>
      <c r="AD76" s="203"/>
      <c r="AE76" s="241" t="str">
        <f t="shared" si="74"/>
        <v/>
      </c>
      <c r="AF76" s="203"/>
      <c r="AG76" s="241" t="str">
        <f t="shared" si="75"/>
        <v/>
      </c>
      <c r="AH76" s="203"/>
      <c r="AI76" s="241" t="str">
        <f t="shared" si="76"/>
        <v/>
      </c>
      <c r="AJ76" s="203"/>
      <c r="AK76" s="243" t="str">
        <f t="shared" si="77"/>
        <v/>
      </c>
      <c r="AL76" s="203"/>
      <c r="AM76" s="243" t="str">
        <f t="shared" si="77"/>
        <v/>
      </c>
      <c r="AN76" s="83"/>
      <c r="AO76" s="114" t="str">
        <f t="shared" si="78"/>
        <v/>
      </c>
      <c r="AP76" s="115" t="str">
        <f t="shared" si="79"/>
        <v/>
      </c>
      <c r="AQ76" s="115" t="str">
        <f t="shared" si="80"/>
        <v/>
      </c>
      <c r="AR76" s="115" t="str">
        <f t="shared" si="81"/>
        <v/>
      </c>
      <c r="AS76" s="115" t="str">
        <f t="shared" si="82"/>
        <v/>
      </c>
      <c r="AT76" s="115" t="str">
        <f t="shared" si="83"/>
        <v/>
      </c>
      <c r="AU76" s="115" t="str">
        <f t="shared" si="84"/>
        <v/>
      </c>
      <c r="AV76" s="115" t="str">
        <f t="shared" si="85"/>
        <v/>
      </c>
      <c r="AW76" s="115" t="str">
        <f t="shared" si="86"/>
        <v/>
      </c>
      <c r="AX76" s="115" t="str">
        <f t="shared" si="87"/>
        <v/>
      </c>
      <c r="AY76" s="115" t="str">
        <f t="shared" si="88"/>
        <v/>
      </c>
      <c r="AZ76" s="115" t="str">
        <f t="shared" si="89"/>
        <v/>
      </c>
      <c r="BA76" s="115" t="str">
        <f t="shared" si="47"/>
        <v/>
      </c>
      <c r="BB76" s="116" t="str">
        <f t="shared" si="90"/>
        <v/>
      </c>
      <c r="BC76" s="83" t="str">
        <f t="shared" si="91"/>
        <v/>
      </c>
      <c r="BD76" s="117" t="str">
        <f t="shared" si="48"/>
        <v/>
      </c>
      <c r="BE76" s="115" t="str">
        <f t="shared" si="49"/>
        <v/>
      </c>
      <c r="BF76" s="115" t="str">
        <f t="shared" si="50"/>
        <v/>
      </c>
      <c r="BG76" s="115">
        <f t="shared" si="51"/>
        <v>890</v>
      </c>
      <c r="BH76" s="115" t="str">
        <f t="shared" si="52"/>
        <v/>
      </c>
      <c r="BI76" s="115" t="str">
        <f t="shared" si="53"/>
        <v/>
      </c>
      <c r="BJ76" s="115" t="str">
        <f t="shared" si="54"/>
        <v/>
      </c>
      <c r="BK76" s="115" t="str">
        <f t="shared" si="55"/>
        <v/>
      </c>
      <c r="BL76" s="115" t="str">
        <f t="shared" si="56"/>
        <v/>
      </c>
      <c r="BM76" s="115" t="str">
        <f t="shared" si="57"/>
        <v/>
      </c>
      <c r="BN76" s="115" t="str">
        <f t="shared" si="58"/>
        <v/>
      </c>
      <c r="BO76" s="115" t="str">
        <f t="shared" si="59"/>
        <v/>
      </c>
      <c r="BP76" s="115" t="str">
        <f t="shared" si="60"/>
        <v/>
      </c>
      <c r="BQ76" s="255" t="str">
        <f t="shared" si="92"/>
        <v/>
      </c>
      <c r="BR76" s="83"/>
      <c r="BS76" s="83"/>
      <c r="BT76" s="83"/>
      <c r="BU76" s="83"/>
      <c r="BV76" s="83"/>
      <c r="BW76" s="83"/>
      <c r="BX76" s="83"/>
      <c r="BY76" s="83"/>
      <c r="BZ76" s="83"/>
      <c r="CA76" s="83"/>
    </row>
    <row r="77" spans="1:79" ht="12" customHeight="1" x14ac:dyDescent="0.35">
      <c r="A77" s="78"/>
      <c r="B77" s="111"/>
      <c r="C77" s="119" t="s">
        <v>317</v>
      </c>
      <c r="D77" s="112">
        <f t="shared" si="61"/>
        <v>1</v>
      </c>
      <c r="E77" s="120">
        <v>890</v>
      </c>
      <c r="F77" s="104">
        <f t="shared" si="62"/>
        <v>890</v>
      </c>
      <c r="G77" s="105" t="s">
        <v>50</v>
      </c>
      <c r="H77" s="113"/>
      <c r="I77" s="83" t="str">
        <f t="shared" si="63"/>
        <v/>
      </c>
      <c r="J77" s="203"/>
      <c r="K77" s="241" t="str">
        <f t="shared" si="64"/>
        <v/>
      </c>
      <c r="L77" s="203">
        <v>1</v>
      </c>
      <c r="M77" s="241">
        <f t="shared" si="65"/>
        <v>890</v>
      </c>
      <c r="N77" s="203"/>
      <c r="O77" s="241" t="str">
        <f t="shared" si="66"/>
        <v/>
      </c>
      <c r="P77" s="203"/>
      <c r="Q77" s="241" t="str">
        <f t="shared" si="67"/>
        <v/>
      </c>
      <c r="R77" s="203"/>
      <c r="S77" s="241" t="str">
        <f t="shared" si="68"/>
        <v/>
      </c>
      <c r="T77" s="203"/>
      <c r="U77" s="241" t="str">
        <f t="shared" si="69"/>
        <v/>
      </c>
      <c r="V77" s="203"/>
      <c r="W77" s="241" t="str">
        <f t="shared" si="70"/>
        <v/>
      </c>
      <c r="X77" s="203"/>
      <c r="Y77" s="241" t="str">
        <f t="shared" si="71"/>
        <v/>
      </c>
      <c r="Z77" s="203"/>
      <c r="AA77" s="241" t="str">
        <f t="shared" si="72"/>
        <v/>
      </c>
      <c r="AB77" s="203"/>
      <c r="AC77" s="241" t="str">
        <f t="shared" si="73"/>
        <v/>
      </c>
      <c r="AD77" s="203"/>
      <c r="AE77" s="241" t="str">
        <f t="shared" si="74"/>
        <v/>
      </c>
      <c r="AF77" s="203"/>
      <c r="AG77" s="241" t="str">
        <f t="shared" si="75"/>
        <v/>
      </c>
      <c r="AH77" s="203"/>
      <c r="AI77" s="241" t="str">
        <f t="shared" si="76"/>
        <v/>
      </c>
      <c r="AJ77" s="203"/>
      <c r="AK77" s="243" t="str">
        <f t="shared" si="77"/>
        <v/>
      </c>
      <c r="AL77" s="203"/>
      <c r="AM77" s="243" t="str">
        <f t="shared" si="77"/>
        <v/>
      </c>
      <c r="AN77" s="83"/>
      <c r="AO77" s="114" t="str">
        <f t="shared" si="78"/>
        <v/>
      </c>
      <c r="AP77" s="115" t="str">
        <f t="shared" si="79"/>
        <v/>
      </c>
      <c r="AQ77" s="115" t="str">
        <f t="shared" si="80"/>
        <v/>
      </c>
      <c r="AR77" s="115" t="str">
        <f t="shared" si="81"/>
        <v/>
      </c>
      <c r="AS77" s="115" t="str">
        <f t="shared" si="82"/>
        <v/>
      </c>
      <c r="AT77" s="115" t="str">
        <f t="shared" si="83"/>
        <v/>
      </c>
      <c r="AU77" s="115" t="str">
        <f t="shared" si="84"/>
        <v/>
      </c>
      <c r="AV77" s="115" t="str">
        <f t="shared" si="85"/>
        <v/>
      </c>
      <c r="AW77" s="115" t="str">
        <f t="shared" si="86"/>
        <v/>
      </c>
      <c r="AX77" s="115" t="str">
        <f t="shared" si="87"/>
        <v/>
      </c>
      <c r="AY77" s="115" t="str">
        <f t="shared" si="88"/>
        <v/>
      </c>
      <c r="AZ77" s="115" t="str">
        <f t="shared" si="89"/>
        <v/>
      </c>
      <c r="BA77" s="115" t="str">
        <f t="shared" si="47"/>
        <v/>
      </c>
      <c r="BB77" s="116" t="str">
        <f t="shared" si="90"/>
        <v/>
      </c>
      <c r="BC77" s="83" t="str">
        <f t="shared" si="91"/>
        <v/>
      </c>
      <c r="BD77" s="117" t="str">
        <f t="shared" si="48"/>
        <v/>
      </c>
      <c r="BE77" s="115">
        <f t="shared" si="49"/>
        <v>890</v>
      </c>
      <c r="BF77" s="115" t="str">
        <f t="shared" si="50"/>
        <v/>
      </c>
      <c r="BG77" s="115" t="str">
        <f t="shared" si="51"/>
        <v/>
      </c>
      <c r="BH77" s="115" t="str">
        <f t="shared" si="52"/>
        <v/>
      </c>
      <c r="BI77" s="115" t="str">
        <f t="shared" si="53"/>
        <v/>
      </c>
      <c r="BJ77" s="115" t="str">
        <f t="shared" si="54"/>
        <v/>
      </c>
      <c r="BK77" s="115" t="str">
        <f t="shared" si="55"/>
        <v/>
      </c>
      <c r="BL77" s="115" t="str">
        <f t="shared" si="56"/>
        <v/>
      </c>
      <c r="BM77" s="115" t="str">
        <f t="shared" si="57"/>
        <v/>
      </c>
      <c r="BN77" s="115" t="str">
        <f t="shared" si="58"/>
        <v/>
      </c>
      <c r="BO77" s="115" t="str">
        <f t="shared" si="59"/>
        <v/>
      </c>
      <c r="BP77" s="115" t="str">
        <f t="shared" si="60"/>
        <v/>
      </c>
      <c r="BQ77" s="255" t="str">
        <f t="shared" si="92"/>
        <v/>
      </c>
      <c r="BR77" s="83"/>
      <c r="BS77" s="83"/>
      <c r="BT77" s="83"/>
      <c r="BU77" s="83"/>
      <c r="BV77" s="83"/>
      <c r="BW77" s="83"/>
      <c r="BX77" s="83"/>
      <c r="BY77" s="83"/>
      <c r="BZ77" s="83"/>
      <c r="CA77" s="83"/>
    </row>
    <row r="78" spans="1:79" ht="12" customHeight="1" x14ac:dyDescent="0.35">
      <c r="A78" s="78"/>
      <c r="B78" s="111"/>
      <c r="C78" s="119" t="s">
        <v>318</v>
      </c>
      <c r="D78" s="112">
        <f t="shared" si="61"/>
        <v>1</v>
      </c>
      <c r="E78" s="120">
        <v>330</v>
      </c>
      <c r="F78" s="104">
        <f t="shared" si="62"/>
        <v>330</v>
      </c>
      <c r="G78" s="105" t="s">
        <v>50</v>
      </c>
      <c r="H78" s="113"/>
      <c r="I78" s="83" t="str">
        <f t="shared" si="63"/>
        <v/>
      </c>
      <c r="J78" s="203"/>
      <c r="K78" s="241" t="str">
        <f t="shared" si="64"/>
        <v/>
      </c>
      <c r="L78" s="203"/>
      <c r="M78" s="241" t="str">
        <f t="shared" si="65"/>
        <v/>
      </c>
      <c r="N78" s="203"/>
      <c r="O78" s="241" t="str">
        <f t="shared" si="66"/>
        <v/>
      </c>
      <c r="P78" s="203"/>
      <c r="Q78" s="241" t="str">
        <f t="shared" si="67"/>
        <v/>
      </c>
      <c r="R78" s="203"/>
      <c r="S78" s="241" t="str">
        <f t="shared" si="68"/>
        <v/>
      </c>
      <c r="T78" s="203"/>
      <c r="U78" s="241" t="str">
        <f t="shared" si="69"/>
        <v/>
      </c>
      <c r="V78" s="203"/>
      <c r="W78" s="241" t="str">
        <f t="shared" si="70"/>
        <v/>
      </c>
      <c r="X78" s="203"/>
      <c r="Y78" s="241" t="str">
        <f t="shared" si="71"/>
        <v/>
      </c>
      <c r="Z78" s="203"/>
      <c r="AA78" s="241" t="str">
        <f t="shared" si="72"/>
        <v/>
      </c>
      <c r="AB78" s="203"/>
      <c r="AC78" s="241" t="str">
        <f t="shared" si="73"/>
        <v/>
      </c>
      <c r="AD78" s="203"/>
      <c r="AE78" s="241" t="str">
        <f t="shared" si="74"/>
        <v/>
      </c>
      <c r="AF78" s="203"/>
      <c r="AG78" s="241" t="str">
        <f t="shared" si="75"/>
        <v/>
      </c>
      <c r="AH78" s="203"/>
      <c r="AI78" s="241" t="str">
        <f t="shared" si="76"/>
        <v/>
      </c>
      <c r="AJ78" s="203">
        <v>1</v>
      </c>
      <c r="AK78" s="243">
        <f t="shared" si="77"/>
        <v>330</v>
      </c>
      <c r="AL78" s="203"/>
      <c r="AM78" s="243" t="str">
        <f t="shared" si="77"/>
        <v/>
      </c>
      <c r="AN78" s="83"/>
      <c r="AO78" s="114">
        <f t="shared" si="78"/>
        <v>1.7844691522234806</v>
      </c>
      <c r="AP78" s="115">
        <f t="shared" si="79"/>
        <v>99.364403952673626</v>
      </c>
      <c r="AQ78" s="115">
        <f t="shared" si="80"/>
        <v>16.278963749961303</v>
      </c>
      <c r="AR78" s="115">
        <f t="shared" si="81"/>
        <v>66.128972970139827</v>
      </c>
      <c r="AS78" s="115">
        <f t="shared" si="82"/>
        <v>1.7844691522234806</v>
      </c>
      <c r="AT78" s="115">
        <f t="shared" si="83"/>
        <v>36.715606369569613</v>
      </c>
      <c r="AU78" s="115">
        <f t="shared" si="84"/>
        <v>13.400787697987944</v>
      </c>
      <c r="AV78" s="115">
        <f t="shared" si="85"/>
        <v>56.435276027093558</v>
      </c>
      <c r="AW78" s="115">
        <f t="shared" si="86"/>
        <v>2.5558203341523393</v>
      </c>
      <c r="AX78" s="115">
        <f t="shared" si="87"/>
        <v>21.43665523509755</v>
      </c>
      <c r="AY78" s="115">
        <f t="shared" si="88"/>
        <v>2.2334646163313239</v>
      </c>
      <c r="AZ78" s="115">
        <f t="shared" si="89"/>
        <v>6.1247586385993014</v>
      </c>
      <c r="BA78" s="115">
        <f t="shared" si="47"/>
        <v>3.1314555445470109</v>
      </c>
      <c r="BB78" s="116">
        <f t="shared" si="90"/>
        <v>2.6248965593997209</v>
      </c>
      <c r="BC78" s="83" t="str">
        <f t="shared" si="91"/>
        <v/>
      </c>
      <c r="BD78" s="117">
        <f t="shared" si="48"/>
        <v>1.7844691522234806</v>
      </c>
      <c r="BE78" s="115">
        <f t="shared" si="49"/>
        <v>99.364403952673626</v>
      </c>
      <c r="BF78" s="115">
        <f t="shared" si="50"/>
        <v>16.278963749961303</v>
      </c>
      <c r="BG78" s="115">
        <f t="shared" si="51"/>
        <v>66.128972970139827</v>
      </c>
      <c r="BH78" s="115">
        <f t="shared" si="52"/>
        <v>1.7844691522234806</v>
      </c>
      <c r="BI78" s="115">
        <f t="shared" si="53"/>
        <v>36.715606369569613</v>
      </c>
      <c r="BJ78" s="115">
        <f t="shared" si="54"/>
        <v>13.400787697987944</v>
      </c>
      <c r="BK78" s="115">
        <f t="shared" si="55"/>
        <v>56.435276027093558</v>
      </c>
      <c r="BL78" s="115">
        <f t="shared" si="56"/>
        <v>2.5558203341523393</v>
      </c>
      <c r="BM78" s="115">
        <f t="shared" si="57"/>
        <v>21.43665523509755</v>
      </c>
      <c r="BN78" s="115">
        <f t="shared" si="58"/>
        <v>2.2334646163313239</v>
      </c>
      <c r="BO78" s="115">
        <f t="shared" si="59"/>
        <v>6.1247586385993014</v>
      </c>
      <c r="BP78" s="115">
        <f t="shared" si="60"/>
        <v>3.1314555445470109</v>
      </c>
      <c r="BQ78" s="255">
        <f t="shared" si="92"/>
        <v>2.6248965593997209</v>
      </c>
      <c r="BR78" s="83"/>
      <c r="BS78" s="83"/>
      <c r="BT78" s="83"/>
      <c r="BU78" s="83"/>
      <c r="BV78" s="83"/>
      <c r="BW78" s="83"/>
      <c r="BX78" s="83"/>
      <c r="BY78" s="83"/>
      <c r="BZ78" s="83"/>
      <c r="CA78" s="83"/>
    </row>
    <row r="79" spans="1:79" ht="12" customHeight="1" x14ac:dyDescent="0.35">
      <c r="A79" s="78"/>
      <c r="B79" s="111"/>
      <c r="C79" s="119" t="s">
        <v>319</v>
      </c>
      <c r="D79" s="112">
        <f t="shared" si="61"/>
        <v>1</v>
      </c>
      <c r="E79" s="120">
        <v>3440</v>
      </c>
      <c r="F79" s="104">
        <f t="shared" si="62"/>
        <v>3440</v>
      </c>
      <c r="G79" s="105" t="s">
        <v>50</v>
      </c>
      <c r="H79" s="113"/>
      <c r="I79" s="83" t="str">
        <f t="shared" si="63"/>
        <v/>
      </c>
      <c r="J79" s="203"/>
      <c r="K79" s="241" t="str">
        <f t="shared" si="64"/>
        <v/>
      </c>
      <c r="L79" s="203"/>
      <c r="M79" s="241" t="str">
        <f t="shared" si="65"/>
        <v/>
      </c>
      <c r="N79" s="203"/>
      <c r="O79" s="241" t="str">
        <f t="shared" si="66"/>
        <v/>
      </c>
      <c r="P79" s="203"/>
      <c r="Q79" s="241" t="str">
        <f t="shared" si="67"/>
        <v/>
      </c>
      <c r="R79" s="203"/>
      <c r="S79" s="241" t="str">
        <f t="shared" si="68"/>
        <v/>
      </c>
      <c r="T79" s="203"/>
      <c r="U79" s="241" t="str">
        <f t="shared" si="69"/>
        <v/>
      </c>
      <c r="V79" s="203"/>
      <c r="W79" s="241" t="str">
        <f t="shared" si="70"/>
        <v/>
      </c>
      <c r="X79" s="203"/>
      <c r="Y79" s="241" t="str">
        <f t="shared" si="71"/>
        <v/>
      </c>
      <c r="Z79" s="203"/>
      <c r="AA79" s="241" t="str">
        <f t="shared" si="72"/>
        <v/>
      </c>
      <c r="AB79" s="203"/>
      <c r="AC79" s="241" t="str">
        <f t="shared" si="73"/>
        <v/>
      </c>
      <c r="AD79" s="203"/>
      <c r="AE79" s="241" t="str">
        <f t="shared" si="74"/>
        <v/>
      </c>
      <c r="AF79" s="203"/>
      <c r="AG79" s="241" t="str">
        <f t="shared" si="75"/>
        <v/>
      </c>
      <c r="AH79" s="203"/>
      <c r="AI79" s="241" t="str">
        <f t="shared" si="76"/>
        <v/>
      </c>
      <c r="AJ79" s="203">
        <v>1</v>
      </c>
      <c r="AK79" s="243">
        <f t="shared" si="77"/>
        <v>3440</v>
      </c>
      <c r="AL79" s="203"/>
      <c r="AM79" s="243" t="str">
        <f t="shared" si="77"/>
        <v/>
      </c>
      <c r="AN79" s="83"/>
      <c r="AO79" s="114">
        <f t="shared" si="78"/>
        <v>18.601739041359917</v>
      </c>
      <c r="AP79" s="115">
        <f t="shared" si="79"/>
        <v>1035.798635143022</v>
      </c>
      <c r="AQ79" s="115">
        <f t="shared" si="80"/>
        <v>169.69586454505114</v>
      </c>
      <c r="AR79" s="115">
        <f t="shared" si="81"/>
        <v>689.34444550691217</v>
      </c>
      <c r="AS79" s="115">
        <f t="shared" si="82"/>
        <v>18.601739041359917</v>
      </c>
      <c r="AT79" s="115">
        <f t="shared" si="83"/>
        <v>382.73238154945295</v>
      </c>
      <c r="AU79" s="115">
        <f t="shared" si="84"/>
        <v>139.69305963963191</v>
      </c>
      <c r="AV79" s="115">
        <f t="shared" si="85"/>
        <v>588.29499858546012</v>
      </c>
      <c r="AW79" s="115">
        <f t="shared" si="86"/>
        <v>26.642490756012265</v>
      </c>
      <c r="AX79" s="115">
        <f t="shared" si="87"/>
        <v>223.46089093556233</v>
      </c>
      <c r="AY79" s="115">
        <f t="shared" si="88"/>
        <v>23.282176606605315</v>
      </c>
      <c r="AZ79" s="115">
        <f t="shared" si="89"/>
        <v>63.845968838732105</v>
      </c>
      <c r="BA79" s="115">
        <f t="shared" si="47"/>
        <v>32.643051737096116</v>
      </c>
      <c r="BB79" s="116">
        <f t="shared" si="90"/>
        <v>27.362558073742548</v>
      </c>
      <c r="BC79" s="83" t="str">
        <f t="shared" si="91"/>
        <v/>
      </c>
      <c r="BD79" s="117">
        <f t="shared" si="48"/>
        <v>18.601739041359917</v>
      </c>
      <c r="BE79" s="115">
        <f t="shared" si="49"/>
        <v>1035.798635143022</v>
      </c>
      <c r="BF79" s="115">
        <f t="shared" si="50"/>
        <v>169.69586454505114</v>
      </c>
      <c r="BG79" s="115">
        <f t="shared" si="51"/>
        <v>689.34444550691217</v>
      </c>
      <c r="BH79" s="115">
        <f t="shared" si="52"/>
        <v>18.601739041359917</v>
      </c>
      <c r="BI79" s="115">
        <f t="shared" si="53"/>
        <v>382.73238154945295</v>
      </c>
      <c r="BJ79" s="115">
        <f t="shared" si="54"/>
        <v>139.69305963963191</v>
      </c>
      <c r="BK79" s="115">
        <f t="shared" si="55"/>
        <v>588.29499858546012</v>
      </c>
      <c r="BL79" s="115">
        <f t="shared" si="56"/>
        <v>26.642490756012265</v>
      </c>
      <c r="BM79" s="115">
        <f t="shared" si="57"/>
        <v>223.46089093556233</v>
      </c>
      <c r="BN79" s="115">
        <f t="shared" si="58"/>
        <v>23.282176606605315</v>
      </c>
      <c r="BO79" s="115">
        <f t="shared" si="59"/>
        <v>63.845968838732105</v>
      </c>
      <c r="BP79" s="115">
        <f t="shared" si="60"/>
        <v>32.643051737096116</v>
      </c>
      <c r="BQ79" s="255">
        <f t="shared" si="92"/>
        <v>27.362558073742548</v>
      </c>
      <c r="BR79" s="83"/>
      <c r="BS79" s="83"/>
      <c r="BT79" s="83"/>
      <c r="BU79" s="83"/>
      <c r="BV79" s="83"/>
      <c r="BW79" s="83"/>
      <c r="BX79" s="83"/>
      <c r="BY79" s="83"/>
      <c r="BZ79" s="83"/>
      <c r="CA79" s="83"/>
    </row>
    <row r="80" spans="1:79" ht="12" customHeight="1" x14ac:dyDescent="0.35">
      <c r="A80" s="78"/>
      <c r="B80" s="111"/>
      <c r="C80" s="119" t="s">
        <v>320</v>
      </c>
      <c r="D80" s="112">
        <f t="shared" si="61"/>
        <v>4</v>
      </c>
      <c r="E80" s="120">
        <v>500</v>
      </c>
      <c r="F80" s="104">
        <f t="shared" si="62"/>
        <v>2000</v>
      </c>
      <c r="G80" s="105" t="s">
        <v>50</v>
      </c>
      <c r="H80" s="113"/>
      <c r="I80" s="83" t="str">
        <f t="shared" si="63"/>
        <v/>
      </c>
      <c r="J80" s="203"/>
      <c r="K80" s="241" t="str">
        <f t="shared" si="64"/>
        <v/>
      </c>
      <c r="L80" s="203"/>
      <c r="M80" s="241" t="str">
        <f t="shared" si="65"/>
        <v/>
      </c>
      <c r="N80" s="203"/>
      <c r="O80" s="241" t="str">
        <f t="shared" si="66"/>
        <v/>
      </c>
      <c r="P80" s="203"/>
      <c r="Q80" s="241" t="str">
        <f t="shared" si="67"/>
        <v/>
      </c>
      <c r="R80" s="203"/>
      <c r="S80" s="241" t="str">
        <f t="shared" si="68"/>
        <v/>
      </c>
      <c r="T80" s="203"/>
      <c r="U80" s="241" t="str">
        <f t="shared" si="69"/>
        <v/>
      </c>
      <c r="V80" s="203"/>
      <c r="W80" s="241" t="str">
        <f t="shared" si="70"/>
        <v/>
      </c>
      <c r="X80" s="203">
        <v>1</v>
      </c>
      <c r="Y80" s="241">
        <f t="shared" si="71"/>
        <v>500</v>
      </c>
      <c r="Z80" s="203"/>
      <c r="AA80" s="241" t="str">
        <f t="shared" si="72"/>
        <v/>
      </c>
      <c r="AB80" s="203">
        <v>3</v>
      </c>
      <c r="AC80" s="241">
        <f t="shared" si="73"/>
        <v>1500</v>
      </c>
      <c r="AD80" s="203"/>
      <c r="AE80" s="241" t="str">
        <f t="shared" si="74"/>
        <v/>
      </c>
      <c r="AF80" s="203"/>
      <c r="AG80" s="241" t="str">
        <f t="shared" si="75"/>
        <v/>
      </c>
      <c r="AH80" s="203"/>
      <c r="AI80" s="241" t="str">
        <f t="shared" si="76"/>
        <v/>
      </c>
      <c r="AJ80" s="203"/>
      <c r="AK80" s="243" t="str">
        <f t="shared" si="77"/>
        <v/>
      </c>
      <c r="AL80" s="203"/>
      <c r="AM80" s="243" t="str">
        <f t="shared" si="77"/>
        <v/>
      </c>
      <c r="AN80" s="83"/>
      <c r="AO80" s="114" t="str">
        <f t="shared" si="78"/>
        <v/>
      </c>
      <c r="AP80" s="115" t="str">
        <f t="shared" si="79"/>
        <v/>
      </c>
      <c r="AQ80" s="115" t="str">
        <f t="shared" si="80"/>
        <v/>
      </c>
      <c r="AR80" s="115" t="str">
        <f t="shared" si="81"/>
        <v/>
      </c>
      <c r="AS80" s="115" t="str">
        <f t="shared" si="82"/>
        <v/>
      </c>
      <c r="AT80" s="115" t="str">
        <f t="shared" si="83"/>
        <v/>
      </c>
      <c r="AU80" s="115" t="str">
        <f t="shared" si="84"/>
        <v/>
      </c>
      <c r="AV80" s="115" t="str">
        <f t="shared" si="85"/>
        <v/>
      </c>
      <c r="AW80" s="115" t="str">
        <f t="shared" si="86"/>
        <v/>
      </c>
      <c r="AX80" s="115" t="str">
        <f t="shared" si="87"/>
        <v/>
      </c>
      <c r="AY80" s="115" t="str">
        <f t="shared" si="88"/>
        <v/>
      </c>
      <c r="AZ80" s="115" t="str">
        <f t="shared" si="89"/>
        <v/>
      </c>
      <c r="BA80" s="115" t="str">
        <f t="shared" si="47"/>
        <v/>
      </c>
      <c r="BB80" s="116" t="str">
        <f t="shared" si="90"/>
        <v/>
      </c>
      <c r="BC80" s="83" t="str">
        <f t="shared" si="91"/>
        <v/>
      </c>
      <c r="BD80" s="117" t="str">
        <f t="shared" si="48"/>
        <v/>
      </c>
      <c r="BE80" s="115" t="str">
        <f t="shared" si="49"/>
        <v/>
      </c>
      <c r="BF80" s="115" t="str">
        <f t="shared" si="50"/>
        <v/>
      </c>
      <c r="BG80" s="115" t="str">
        <f t="shared" si="51"/>
        <v/>
      </c>
      <c r="BH80" s="115" t="str">
        <f t="shared" si="52"/>
        <v/>
      </c>
      <c r="BI80" s="115" t="str">
        <f t="shared" si="53"/>
        <v/>
      </c>
      <c r="BJ80" s="115" t="str">
        <f t="shared" si="54"/>
        <v/>
      </c>
      <c r="BK80" s="115">
        <f t="shared" si="55"/>
        <v>500</v>
      </c>
      <c r="BL80" s="115" t="str">
        <f t="shared" si="56"/>
        <v/>
      </c>
      <c r="BM80" s="115">
        <f t="shared" si="57"/>
        <v>1500</v>
      </c>
      <c r="BN80" s="115" t="str">
        <f t="shared" si="58"/>
        <v/>
      </c>
      <c r="BO80" s="115" t="str">
        <f t="shared" si="59"/>
        <v/>
      </c>
      <c r="BP80" s="115" t="str">
        <f t="shared" si="60"/>
        <v/>
      </c>
      <c r="BQ80" s="255" t="str">
        <f t="shared" si="92"/>
        <v/>
      </c>
      <c r="BR80" s="83"/>
      <c r="BS80" s="83"/>
      <c r="BT80" s="83"/>
      <c r="BU80" s="83"/>
      <c r="BV80" s="83"/>
      <c r="BW80" s="83"/>
      <c r="BX80" s="83"/>
      <c r="BY80" s="83"/>
      <c r="BZ80" s="83"/>
      <c r="CA80" s="83"/>
    </row>
    <row r="81" spans="1:79" ht="12" customHeight="1" x14ac:dyDescent="0.35">
      <c r="A81" s="78"/>
      <c r="B81" s="111"/>
      <c r="C81" s="119" t="s">
        <v>321</v>
      </c>
      <c r="D81" s="112">
        <f t="shared" si="61"/>
        <v>2</v>
      </c>
      <c r="E81" s="120">
        <v>789</v>
      </c>
      <c r="F81" s="104">
        <f t="shared" si="62"/>
        <v>1578</v>
      </c>
      <c r="G81" s="105" t="s">
        <v>50</v>
      </c>
      <c r="H81" s="113"/>
      <c r="I81" s="83" t="str">
        <f t="shared" si="63"/>
        <v/>
      </c>
      <c r="J81" s="203"/>
      <c r="K81" s="241" t="str">
        <f t="shared" si="64"/>
        <v/>
      </c>
      <c r="L81" s="203"/>
      <c r="M81" s="241" t="str">
        <f t="shared" si="65"/>
        <v/>
      </c>
      <c r="N81" s="203"/>
      <c r="O81" s="241" t="str">
        <f t="shared" si="66"/>
        <v/>
      </c>
      <c r="P81" s="203"/>
      <c r="Q81" s="241" t="str">
        <f t="shared" si="67"/>
        <v/>
      </c>
      <c r="R81" s="203"/>
      <c r="S81" s="241" t="str">
        <f t="shared" si="68"/>
        <v/>
      </c>
      <c r="T81" s="203"/>
      <c r="U81" s="241" t="str">
        <f t="shared" si="69"/>
        <v/>
      </c>
      <c r="V81" s="203"/>
      <c r="W81" s="241" t="str">
        <f t="shared" si="70"/>
        <v/>
      </c>
      <c r="X81" s="203"/>
      <c r="Y81" s="241" t="str">
        <f t="shared" si="71"/>
        <v/>
      </c>
      <c r="Z81" s="203"/>
      <c r="AA81" s="241" t="str">
        <f t="shared" si="72"/>
        <v/>
      </c>
      <c r="AB81" s="203"/>
      <c r="AC81" s="241" t="str">
        <f t="shared" si="73"/>
        <v/>
      </c>
      <c r="AD81" s="203"/>
      <c r="AE81" s="241" t="str">
        <f t="shared" si="74"/>
        <v/>
      </c>
      <c r="AF81" s="203"/>
      <c r="AG81" s="241" t="str">
        <f t="shared" si="75"/>
        <v/>
      </c>
      <c r="AH81" s="203"/>
      <c r="AI81" s="241" t="str">
        <f t="shared" si="76"/>
        <v/>
      </c>
      <c r="AJ81" s="203">
        <v>2</v>
      </c>
      <c r="AK81" s="243">
        <f t="shared" si="77"/>
        <v>1578</v>
      </c>
      <c r="AL81" s="203"/>
      <c r="AM81" s="243" t="str">
        <f t="shared" si="77"/>
        <v/>
      </c>
      <c r="AN81" s="83"/>
      <c r="AO81" s="114">
        <f t="shared" si="78"/>
        <v>8.5330070369959152</v>
      </c>
      <c r="AP81" s="115">
        <f t="shared" si="79"/>
        <v>475.14251344642116</v>
      </c>
      <c r="AQ81" s="115">
        <f t="shared" si="80"/>
        <v>77.843044840724033</v>
      </c>
      <c r="AR81" s="115">
        <f t="shared" si="81"/>
        <v>316.21672529357772</v>
      </c>
      <c r="AS81" s="115">
        <f t="shared" si="82"/>
        <v>8.5330070369959152</v>
      </c>
      <c r="AT81" s="115">
        <f t="shared" si="83"/>
        <v>175.56735409448743</v>
      </c>
      <c r="AU81" s="115">
        <f t="shared" si="84"/>
        <v>64.080130264924165</v>
      </c>
      <c r="AV81" s="115">
        <f t="shared" si="85"/>
        <v>269.86322900228373</v>
      </c>
      <c r="AW81" s="115">
        <f t="shared" si="86"/>
        <v>12.221468143310277</v>
      </c>
      <c r="AX81" s="115">
        <f t="shared" si="87"/>
        <v>102.50618776055738</v>
      </c>
      <c r="AY81" s="115">
        <f t="shared" si="88"/>
        <v>10.680021710820695</v>
      </c>
      <c r="AZ81" s="115">
        <f t="shared" si="89"/>
        <v>29.287482217302113</v>
      </c>
      <c r="BA81" s="115">
        <f t="shared" si="47"/>
        <v>14.974051058470252</v>
      </c>
      <c r="BB81" s="116">
        <f t="shared" si="90"/>
        <v>12.551778093129576</v>
      </c>
      <c r="BC81" s="83" t="str">
        <f t="shared" si="91"/>
        <v/>
      </c>
      <c r="BD81" s="117">
        <f t="shared" si="48"/>
        <v>8.5330070369959152</v>
      </c>
      <c r="BE81" s="115">
        <f t="shared" si="49"/>
        <v>475.14251344642116</v>
      </c>
      <c r="BF81" s="115">
        <f t="shared" si="50"/>
        <v>77.843044840724033</v>
      </c>
      <c r="BG81" s="115">
        <f t="shared" si="51"/>
        <v>316.21672529357772</v>
      </c>
      <c r="BH81" s="115">
        <f t="shared" si="52"/>
        <v>8.5330070369959152</v>
      </c>
      <c r="BI81" s="115">
        <f t="shared" si="53"/>
        <v>175.56735409448743</v>
      </c>
      <c r="BJ81" s="115">
        <f t="shared" si="54"/>
        <v>64.080130264924165</v>
      </c>
      <c r="BK81" s="115">
        <f t="shared" si="55"/>
        <v>269.86322900228373</v>
      </c>
      <c r="BL81" s="115">
        <f t="shared" si="56"/>
        <v>12.221468143310277</v>
      </c>
      <c r="BM81" s="115">
        <f t="shared" si="57"/>
        <v>102.50618776055738</v>
      </c>
      <c r="BN81" s="115">
        <f t="shared" si="58"/>
        <v>10.680021710820695</v>
      </c>
      <c r="BO81" s="115">
        <f t="shared" si="59"/>
        <v>29.287482217302113</v>
      </c>
      <c r="BP81" s="115">
        <f t="shared" si="60"/>
        <v>14.974051058470252</v>
      </c>
      <c r="BQ81" s="255">
        <f t="shared" si="92"/>
        <v>12.551778093129576</v>
      </c>
      <c r="BR81" s="83"/>
      <c r="BS81" s="83"/>
      <c r="BT81" s="83"/>
      <c r="BU81" s="83"/>
      <c r="BV81" s="83"/>
      <c r="BW81" s="83"/>
      <c r="BX81" s="83"/>
      <c r="BY81" s="83"/>
      <c r="BZ81" s="83"/>
      <c r="CA81" s="83"/>
    </row>
    <row r="82" spans="1:79" ht="12" customHeight="1" x14ac:dyDescent="0.35">
      <c r="A82" s="78"/>
      <c r="B82" s="111"/>
      <c r="C82" s="119" t="s">
        <v>322</v>
      </c>
      <c r="D82" s="112">
        <f t="shared" si="61"/>
        <v>1</v>
      </c>
      <c r="E82" s="120">
        <v>3890</v>
      </c>
      <c r="F82" s="104">
        <f t="shared" si="62"/>
        <v>3890</v>
      </c>
      <c r="G82" s="105" t="s">
        <v>50</v>
      </c>
      <c r="H82" s="113"/>
      <c r="I82" s="83" t="str">
        <f t="shared" si="63"/>
        <v/>
      </c>
      <c r="J82" s="203"/>
      <c r="K82" s="241" t="str">
        <f t="shared" si="64"/>
        <v/>
      </c>
      <c r="L82" s="203"/>
      <c r="M82" s="241" t="str">
        <f t="shared" si="65"/>
        <v/>
      </c>
      <c r="N82" s="203"/>
      <c r="O82" s="241" t="str">
        <f t="shared" si="66"/>
        <v/>
      </c>
      <c r="P82" s="203"/>
      <c r="Q82" s="241" t="str">
        <f t="shared" si="67"/>
        <v/>
      </c>
      <c r="R82" s="203"/>
      <c r="S82" s="241" t="str">
        <f t="shared" si="68"/>
        <v/>
      </c>
      <c r="T82" s="203"/>
      <c r="U82" s="241" t="str">
        <f t="shared" si="69"/>
        <v/>
      </c>
      <c r="V82" s="203"/>
      <c r="W82" s="241" t="str">
        <f t="shared" si="70"/>
        <v/>
      </c>
      <c r="X82" s="203"/>
      <c r="Y82" s="241" t="str">
        <f t="shared" si="71"/>
        <v/>
      </c>
      <c r="Z82" s="203"/>
      <c r="AA82" s="241" t="str">
        <f t="shared" si="72"/>
        <v/>
      </c>
      <c r="AB82" s="203"/>
      <c r="AC82" s="241" t="str">
        <f t="shared" si="73"/>
        <v/>
      </c>
      <c r="AD82" s="203"/>
      <c r="AE82" s="241" t="str">
        <f t="shared" si="74"/>
        <v/>
      </c>
      <c r="AF82" s="203"/>
      <c r="AG82" s="241" t="str">
        <f t="shared" si="75"/>
        <v/>
      </c>
      <c r="AH82" s="203"/>
      <c r="AI82" s="241" t="str">
        <f t="shared" si="76"/>
        <v/>
      </c>
      <c r="AJ82" s="203">
        <v>1</v>
      </c>
      <c r="AK82" s="243">
        <f t="shared" si="77"/>
        <v>3890</v>
      </c>
      <c r="AL82" s="203"/>
      <c r="AM82" s="243" t="str">
        <f t="shared" si="77"/>
        <v/>
      </c>
      <c r="AN82" s="83"/>
      <c r="AO82" s="114">
        <f t="shared" si="78"/>
        <v>21.035106067119209</v>
      </c>
      <c r="AP82" s="115">
        <f t="shared" si="79"/>
        <v>1171.2955496239406</v>
      </c>
      <c r="AQ82" s="115">
        <f t="shared" si="80"/>
        <v>191.89445147681656</v>
      </c>
      <c r="AR82" s="115">
        <f t="shared" si="81"/>
        <v>779.52031773892099</v>
      </c>
      <c r="AS82" s="115">
        <f t="shared" si="82"/>
        <v>21.035106067119209</v>
      </c>
      <c r="AT82" s="115">
        <f t="shared" si="83"/>
        <v>432.79911750795696</v>
      </c>
      <c r="AU82" s="115">
        <f t="shared" si="84"/>
        <v>157.9668610459791</v>
      </c>
      <c r="AV82" s="115">
        <f t="shared" si="85"/>
        <v>665.25219316786047</v>
      </c>
      <c r="AW82" s="115">
        <f t="shared" si="86"/>
        <v>30.127700302583637</v>
      </c>
      <c r="AX82" s="115">
        <f t="shared" si="87"/>
        <v>252.69269352887719</v>
      </c>
      <c r="AY82" s="115">
        <f t="shared" si="88"/>
        <v>26.327810174329848</v>
      </c>
      <c r="AZ82" s="115">
        <f t="shared" si="89"/>
        <v>72.197912436822065</v>
      </c>
      <c r="BA82" s="115">
        <f t="shared" si="47"/>
        <v>36.913218388751126</v>
      </c>
      <c r="BB82" s="116">
        <f t="shared" si="90"/>
        <v>30.941962472923983</v>
      </c>
      <c r="BC82" s="83" t="str">
        <f t="shared" si="91"/>
        <v/>
      </c>
      <c r="BD82" s="117">
        <f t="shared" si="48"/>
        <v>21.035106067119209</v>
      </c>
      <c r="BE82" s="115">
        <f t="shared" si="49"/>
        <v>1171.2955496239406</v>
      </c>
      <c r="BF82" s="115">
        <f t="shared" si="50"/>
        <v>191.89445147681656</v>
      </c>
      <c r="BG82" s="115">
        <f t="shared" si="51"/>
        <v>779.52031773892099</v>
      </c>
      <c r="BH82" s="115">
        <f t="shared" si="52"/>
        <v>21.035106067119209</v>
      </c>
      <c r="BI82" s="115">
        <f t="shared" si="53"/>
        <v>432.79911750795696</v>
      </c>
      <c r="BJ82" s="115">
        <f t="shared" si="54"/>
        <v>157.9668610459791</v>
      </c>
      <c r="BK82" s="115">
        <f t="shared" si="55"/>
        <v>665.25219316786047</v>
      </c>
      <c r="BL82" s="115">
        <f t="shared" si="56"/>
        <v>30.127700302583637</v>
      </c>
      <c r="BM82" s="115">
        <f t="shared" si="57"/>
        <v>252.69269352887719</v>
      </c>
      <c r="BN82" s="115">
        <f t="shared" si="58"/>
        <v>26.327810174329848</v>
      </c>
      <c r="BO82" s="115">
        <f t="shared" si="59"/>
        <v>72.197912436822065</v>
      </c>
      <c r="BP82" s="115">
        <f t="shared" si="60"/>
        <v>36.913218388751126</v>
      </c>
      <c r="BQ82" s="255">
        <f t="shared" si="92"/>
        <v>30.941962472923983</v>
      </c>
      <c r="BR82" s="83"/>
      <c r="BS82" s="83"/>
      <c r="BT82" s="83"/>
      <c r="BU82" s="83"/>
      <c r="BV82" s="83"/>
      <c r="BW82" s="83"/>
      <c r="BX82" s="83"/>
      <c r="BY82" s="83"/>
      <c r="BZ82" s="83"/>
      <c r="CA82" s="83"/>
    </row>
    <row r="83" spans="1:79" ht="12" customHeight="1" x14ac:dyDescent="0.35">
      <c r="A83" s="78"/>
      <c r="B83" s="111"/>
      <c r="C83" s="119" t="s">
        <v>323</v>
      </c>
      <c r="D83" s="112">
        <f t="shared" si="61"/>
        <v>1</v>
      </c>
      <c r="E83" s="120">
        <v>3480</v>
      </c>
      <c r="F83" s="104">
        <f t="shared" si="62"/>
        <v>3480</v>
      </c>
      <c r="G83" s="105" t="s">
        <v>50</v>
      </c>
      <c r="H83" s="113"/>
      <c r="I83" s="83" t="str">
        <f t="shared" si="63"/>
        <v/>
      </c>
      <c r="J83" s="203"/>
      <c r="K83" s="241" t="str">
        <f t="shared" si="64"/>
        <v/>
      </c>
      <c r="L83" s="203"/>
      <c r="M83" s="241" t="str">
        <f t="shared" si="65"/>
        <v/>
      </c>
      <c r="N83" s="203"/>
      <c r="O83" s="241" t="str">
        <f t="shared" si="66"/>
        <v/>
      </c>
      <c r="P83" s="203"/>
      <c r="Q83" s="241" t="str">
        <f t="shared" si="67"/>
        <v/>
      </c>
      <c r="R83" s="203"/>
      <c r="S83" s="241" t="str">
        <f t="shared" si="68"/>
        <v/>
      </c>
      <c r="T83" s="203"/>
      <c r="U83" s="241" t="str">
        <f t="shared" si="69"/>
        <v/>
      </c>
      <c r="V83" s="203"/>
      <c r="W83" s="241" t="str">
        <f t="shared" si="70"/>
        <v/>
      </c>
      <c r="X83" s="203"/>
      <c r="Y83" s="241" t="str">
        <f t="shared" si="71"/>
        <v/>
      </c>
      <c r="Z83" s="203"/>
      <c r="AA83" s="241" t="str">
        <f t="shared" si="72"/>
        <v/>
      </c>
      <c r="AB83" s="203"/>
      <c r="AC83" s="241" t="str">
        <f t="shared" si="73"/>
        <v/>
      </c>
      <c r="AD83" s="203"/>
      <c r="AE83" s="241" t="str">
        <f t="shared" si="74"/>
        <v/>
      </c>
      <c r="AF83" s="203"/>
      <c r="AG83" s="241" t="str">
        <f t="shared" si="75"/>
        <v/>
      </c>
      <c r="AH83" s="203"/>
      <c r="AI83" s="241" t="str">
        <f t="shared" si="76"/>
        <v/>
      </c>
      <c r="AJ83" s="203">
        <v>1</v>
      </c>
      <c r="AK83" s="243">
        <f t="shared" si="77"/>
        <v>3480</v>
      </c>
      <c r="AL83" s="203"/>
      <c r="AM83" s="243" t="str">
        <f t="shared" si="77"/>
        <v/>
      </c>
      <c r="AN83" s="83"/>
      <c r="AO83" s="114">
        <f t="shared" si="78"/>
        <v>18.818038332538521</v>
      </c>
      <c r="AP83" s="115">
        <f t="shared" si="79"/>
        <v>1047.8428053191037</v>
      </c>
      <c r="AQ83" s="115">
        <f t="shared" si="80"/>
        <v>171.66907227231917</v>
      </c>
      <c r="AR83" s="115">
        <f t="shared" si="81"/>
        <v>697.36007859420181</v>
      </c>
      <c r="AS83" s="115">
        <f t="shared" si="82"/>
        <v>18.818038332538521</v>
      </c>
      <c r="AT83" s="115">
        <f t="shared" si="83"/>
        <v>387.18275807909777</v>
      </c>
      <c r="AU83" s="115">
        <f t="shared" si="84"/>
        <v>141.31739754241832</v>
      </c>
      <c r="AV83" s="115">
        <f t="shared" si="85"/>
        <v>595.13563810389576</v>
      </c>
      <c r="AW83" s="115">
        <f t="shared" si="86"/>
        <v>26.952287160151943</v>
      </c>
      <c r="AX83" s="115">
        <f t="shared" si="87"/>
        <v>226.05927338830145</v>
      </c>
      <c r="AY83" s="115">
        <f t="shared" si="88"/>
        <v>23.552899590403054</v>
      </c>
      <c r="AZ83" s="115">
        <f t="shared" si="89"/>
        <v>64.588363825228996</v>
      </c>
      <c r="BA83" s="115">
        <f t="shared" si="47"/>
        <v>33.022622106132111</v>
      </c>
      <c r="BB83" s="116">
        <f t="shared" si="90"/>
        <v>27.680727353669784</v>
      </c>
      <c r="BC83" s="83" t="str">
        <f t="shared" si="91"/>
        <v/>
      </c>
      <c r="BD83" s="117">
        <f t="shared" si="48"/>
        <v>18.818038332538521</v>
      </c>
      <c r="BE83" s="115">
        <f t="shared" si="49"/>
        <v>1047.8428053191037</v>
      </c>
      <c r="BF83" s="115">
        <f t="shared" si="50"/>
        <v>171.66907227231917</v>
      </c>
      <c r="BG83" s="115">
        <f t="shared" si="51"/>
        <v>697.36007859420181</v>
      </c>
      <c r="BH83" s="115">
        <f t="shared" si="52"/>
        <v>18.818038332538521</v>
      </c>
      <c r="BI83" s="115">
        <f t="shared" si="53"/>
        <v>387.18275807909777</v>
      </c>
      <c r="BJ83" s="115">
        <f t="shared" si="54"/>
        <v>141.31739754241832</v>
      </c>
      <c r="BK83" s="115">
        <f t="shared" si="55"/>
        <v>595.13563810389576</v>
      </c>
      <c r="BL83" s="115">
        <f t="shared" si="56"/>
        <v>26.952287160151943</v>
      </c>
      <c r="BM83" s="115">
        <f t="shared" si="57"/>
        <v>226.05927338830145</v>
      </c>
      <c r="BN83" s="115">
        <f t="shared" si="58"/>
        <v>23.552899590403054</v>
      </c>
      <c r="BO83" s="115">
        <f t="shared" si="59"/>
        <v>64.588363825228996</v>
      </c>
      <c r="BP83" s="115">
        <f t="shared" si="60"/>
        <v>33.022622106132111</v>
      </c>
      <c r="BQ83" s="255">
        <f t="shared" si="92"/>
        <v>27.680727353669784</v>
      </c>
      <c r="BR83" s="83"/>
      <c r="BS83" s="83"/>
      <c r="BT83" s="83"/>
      <c r="BU83" s="83"/>
      <c r="BV83" s="83"/>
      <c r="BW83" s="83"/>
      <c r="BX83" s="83"/>
      <c r="BY83" s="83"/>
      <c r="BZ83" s="83"/>
      <c r="CA83" s="83"/>
    </row>
    <row r="84" spans="1:79" ht="12" customHeight="1" x14ac:dyDescent="0.35">
      <c r="A84" s="78"/>
      <c r="B84" s="111"/>
      <c r="C84" s="119" t="s">
        <v>324</v>
      </c>
      <c r="D84" s="112">
        <f t="shared" si="61"/>
        <v>1</v>
      </c>
      <c r="E84" s="120">
        <v>2490</v>
      </c>
      <c r="F84" s="104">
        <f t="shared" si="62"/>
        <v>2490</v>
      </c>
      <c r="G84" s="105" t="s">
        <v>50</v>
      </c>
      <c r="H84" s="113"/>
      <c r="I84" s="83" t="str">
        <f t="shared" si="63"/>
        <v/>
      </c>
      <c r="J84" s="203"/>
      <c r="K84" s="241" t="str">
        <f t="shared" si="64"/>
        <v/>
      </c>
      <c r="L84" s="203"/>
      <c r="M84" s="241" t="str">
        <f t="shared" si="65"/>
        <v/>
      </c>
      <c r="N84" s="203"/>
      <c r="O84" s="241" t="str">
        <f t="shared" si="66"/>
        <v/>
      </c>
      <c r="P84" s="203"/>
      <c r="Q84" s="241" t="str">
        <f t="shared" si="67"/>
        <v/>
      </c>
      <c r="R84" s="203"/>
      <c r="S84" s="241" t="str">
        <f t="shared" si="68"/>
        <v/>
      </c>
      <c r="T84" s="203"/>
      <c r="U84" s="241" t="str">
        <f t="shared" si="69"/>
        <v/>
      </c>
      <c r="V84" s="203"/>
      <c r="W84" s="241" t="str">
        <f t="shared" si="70"/>
        <v/>
      </c>
      <c r="X84" s="203"/>
      <c r="Y84" s="241" t="str">
        <f t="shared" si="71"/>
        <v/>
      </c>
      <c r="Z84" s="203"/>
      <c r="AA84" s="241" t="str">
        <f t="shared" si="72"/>
        <v/>
      </c>
      <c r="AB84" s="203"/>
      <c r="AC84" s="241" t="str">
        <f t="shared" si="73"/>
        <v/>
      </c>
      <c r="AD84" s="203"/>
      <c r="AE84" s="241" t="str">
        <f t="shared" si="74"/>
        <v/>
      </c>
      <c r="AF84" s="203"/>
      <c r="AG84" s="241" t="str">
        <f t="shared" si="75"/>
        <v/>
      </c>
      <c r="AH84" s="203"/>
      <c r="AI84" s="241" t="str">
        <f t="shared" si="76"/>
        <v/>
      </c>
      <c r="AJ84" s="203">
        <v>1</v>
      </c>
      <c r="AK84" s="243">
        <f t="shared" si="77"/>
        <v>2490</v>
      </c>
      <c r="AL84" s="203"/>
      <c r="AM84" s="243" t="str">
        <f t="shared" si="77"/>
        <v/>
      </c>
      <c r="AN84" s="83"/>
      <c r="AO84" s="114">
        <f t="shared" si="78"/>
        <v>13.46463087586808</v>
      </c>
      <c r="AP84" s="115">
        <f t="shared" si="79"/>
        <v>749.7495934610829</v>
      </c>
      <c r="AQ84" s="115">
        <f t="shared" si="80"/>
        <v>122.83218102243528</v>
      </c>
      <c r="AR84" s="115">
        <f t="shared" si="81"/>
        <v>498.97315968378234</v>
      </c>
      <c r="AS84" s="115">
        <f t="shared" si="82"/>
        <v>13.46463087586808</v>
      </c>
      <c r="AT84" s="115">
        <f t="shared" si="83"/>
        <v>277.03593897038888</v>
      </c>
      <c r="AU84" s="115">
        <f t="shared" si="84"/>
        <v>101.11503444845448</v>
      </c>
      <c r="AV84" s="115">
        <f t="shared" si="85"/>
        <v>425.82981002261505</v>
      </c>
      <c r="AW84" s="115">
        <f t="shared" si="86"/>
        <v>19.284826157694926</v>
      </c>
      <c r="AX84" s="115">
        <f t="shared" si="87"/>
        <v>161.74930768300879</v>
      </c>
      <c r="AY84" s="115">
        <f t="shared" si="88"/>
        <v>16.852505741409082</v>
      </c>
      <c r="AZ84" s="115">
        <f t="shared" si="89"/>
        <v>46.214087909431093</v>
      </c>
      <c r="BA84" s="115">
        <f t="shared" si="47"/>
        <v>23.62825547249108</v>
      </c>
      <c r="BB84" s="116">
        <f t="shared" si="90"/>
        <v>19.806037675470623</v>
      </c>
      <c r="BC84" s="83" t="str">
        <f t="shared" si="91"/>
        <v/>
      </c>
      <c r="BD84" s="117">
        <f t="shared" si="48"/>
        <v>13.46463087586808</v>
      </c>
      <c r="BE84" s="115">
        <f t="shared" si="49"/>
        <v>749.7495934610829</v>
      </c>
      <c r="BF84" s="115">
        <f t="shared" si="50"/>
        <v>122.83218102243528</v>
      </c>
      <c r="BG84" s="115">
        <f t="shared" si="51"/>
        <v>498.97315968378234</v>
      </c>
      <c r="BH84" s="115">
        <f t="shared" si="52"/>
        <v>13.46463087586808</v>
      </c>
      <c r="BI84" s="115">
        <f t="shared" si="53"/>
        <v>277.03593897038888</v>
      </c>
      <c r="BJ84" s="115">
        <f t="shared" si="54"/>
        <v>101.11503444845448</v>
      </c>
      <c r="BK84" s="115">
        <f t="shared" si="55"/>
        <v>425.82981002261505</v>
      </c>
      <c r="BL84" s="115">
        <f t="shared" si="56"/>
        <v>19.284826157694926</v>
      </c>
      <c r="BM84" s="115">
        <f t="shared" si="57"/>
        <v>161.74930768300879</v>
      </c>
      <c r="BN84" s="115">
        <f t="shared" si="58"/>
        <v>16.852505741409082</v>
      </c>
      <c r="BO84" s="115">
        <f t="shared" si="59"/>
        <v>46.214087909431093</v>
      </c>
      <c r="BP84" s="115">
        <f t="shared" si="60"/>
        <v>23.62825547249108</v>
      </c>
      <c r="BQ84" s="255">
        <f t="shared" si="92"/>
        <v>19.806037675470623</v>
      </c>
      <c r="BR84" s="83"/>
      <c r="BS84" s="83"/>
      <c r="BT84" s="83"/>
      <c r="BU84" s="83"/>
      <c r="BV84" s="83"/>
      <c r="BW84" s="83"/>
      <c r="BX84" s="83"/>
      <c r="BY84" s="83"/>
      <c r="BZ84" s="83"/>
      <c r="CA84" s="83"/>
    </row>
    <row r="85" spans="1:79" ht="12" customHeight="1" x14ac:dyDescent="0.35">
      <c r="A85" s="78"/>
      <c r="B85" s="111"/>
      <c r="C85" s="119" t="s">
        <v>325</v>
      </c>
      <c r="D85" s="112">
        <f t="shared" si="61"/>
        <v>1</v>
      </c>
      <c r="E85" s="120">
        <v>2665</v>
      </c>
      <c r="F85" s="104">
        <f t="shared" si="62"/>
        <v>2665</v>
      </c>
      <c r="G85" s="105" t="s">
        <v>50</v>
      </c>
      <c r="H85" s="113"/>
      <c r="I85" s="83" t="str">
        <f t="shared" si="63"/>
        <v/>
      </c>
      <c r="J85" s="203"/>
      <c r="K85" s="241" t="str">
        <f t="shared" si="64"/>
        <v/>
      </c>
      <c r="L85" s="203"/>
      <c r="M85" s="241" t="str">
        <f t="shared" si="65"/>
        <v/>
      </c>
      <c r="N85" s="203"/>
      <c r="O85" s="241" t="str">
        <f t="shared" si="66"/>
        <v/>
      </c>
      <c r="P85" s="203"/>
      <c r="Q85" s="241" t="str">
        <f t="shared" si="67"/>
        <v/>
      </c>
      <c r="R85" s="203"/>
      <c r="S85" s="241" t="str">
        <f t="shared" si="68"/>
        <v/>
      </c>
      <c r="T85" s="203"/>
      <c r="U85" s="241" t="str">
        <f t="shared" si="69"/>
        <v/>
      </c>
      <c r="V85" s="203"/>
      <c r="W85" s="241" t="str">
        <f t="shared" si="70"/>
        <v/>
      </c>
      <c r="X85" s="203"/>
      <c r="Y85" s="241" t="str">
        <f t="shared" si="71"/>
        <v/>
      </c>
      <c r="Z85" s="203"/>
      <c r="AA85" s="241" t="str">
        <f t="shared" si="72"/>
        <v/>
      </c>
      <c r="AB85" s="203"/>
      <c r="AC85" s="241" t="str">
        <f t="shared" si="73"/>
        <v/>
      </c>
      <c r="AD85" s="203"/>
      <c r="AE85" s="241" t="str">
        <f t="shared" si="74"/>
        <v/>
      </c>
      <c r="AF85" s="203"/>
      <c r="AG85" s="241" t="str">
        <f t="shared" si="75"/>
        <v/>
      </c>
      <c r="AH85" s="203"/>
      <c r="AI85" s="241" t="str">
        <f t="shared" si="76"/>
        <v/>
      </c>
      <c r="AJ85" s="203">
        <v>1</v>
      </c>
      <c r="AK85" s="243">
        <f t="shared" si="77"/>
        <v>2665</v>
      </c>
      <c r="AL85" s="203"/>
      <c r="AM85" s="243" t="str">
        <f t="shared" si="77"/>
        <v/>
      </c>
      <c r="AN85" s="83"/>
      <c r="AO85" s="114">
        <f t="shared" si="78"/>
        <v>14.410940274774472</v>
      </c>
      <c r="AP85" s="115">
        <f t="shared" si="79"/>
        <v>802.44283798144011</v>
      </c>
      <c r="AQ85" s="115">
        <f t="shared" si="80"/>
        <v>131.46496482923294</v>
      </c>
      <c r="AR85" s="115">
        <f t="shared" si="81"/>
        <v>534.04155444067464</v>
      </c>
      <c r="AS85" s="115">
        <f t="shared" si="82"/>
        <v>14.410940274774472</v>
      </c>
      <c r="AT85" s="115">
        <f t="shared" si="83"/>
        <v>296.50633628758493</v>
      </c>
      <c r="AU85" s="115">
        <f t="shared" si="84"/>
        <v>108.22151277314507</v>
      </c>
      <c r="AV85" s="115">
        <f t="shared" si="85"/>
        <v>455.75760791577068</v>
      </c>
      <c r="AW85" s="115">
        <f t="shared" si="86"/>
        <v>20.640185425806013</v>
      </c>
      <c r="AX85" s="115">
        <f t="shared" si="87"/>
        <v>173.11723091374233</v>
      </c>
      <c r="AY85" s="115">
        <f t="shared" si="88"/>
        <v>18.036918795524176</v>
      </c>
      <c r="AZ85" s="115">
        <f t="shared" si="89"/>
        <v>49.46206597535496</v>
      </c>
      <c r="BA85" s="115">
        <f t="shared" si="47"/>
        <v>25.288875837023589</v>
      </c>
      <c r="BB85" s="116">
        <f t="shared" si="90"/>
        <v>21.198028275152293</v>
      </c>
      <c r="BC85" s="83" t="str">
        <f t="shared" si="91"/>
        <v/>
      </c>
      <c r="BD85" s="117">
        <f t="shared" si="48"/>
        <v>14.410940274774472</v>
      </c>
      <c r="BE85" s="115">
        <f t="shared" si="49"/>
        <v>802.44283798144011</v>
      </c>
      <c r="BF85" s="115">
        <f t="shared" si="50"/>
        <v>131.46496482923294</v>
      </c>
      <c r="BG85" s="115">
        <f t="shared" si="51"/>
        <v>534.04155444067464</v>
      </c>
      <c r="BH85" s="115">
        <f t="shared" si="52"/>
        <v>14.410940274774472</v>
      </c>
      <c r="BI85" s="115">
        <f t="shared" si="53"/>
        <v>296.50633628758493</v>
      </c>
      <c r="BJ85" s="115">
        <f t="shared" si="54"/>
        <v>108.22151277314507</v>
      </c>
      <c r="BK85" s="115">
        <f t="shared" si="55"/>
        <v>455.75760791577068</v>
      </c>
      <c r="BL85" s="115">
        <f t="shared" si="56"/>
        <v>20.640185425806013</v>
      </c>
      <c r="BM85" s="115">
        <f t="shared" si="57"/>
        <v>173.11723091374233</v>
      </c>
      <c r="BN85" s="115">
        <f t="shared" si="58"/>
        <v>18.036918795524176</v>
      </c>
      <c r="BO85" s="115">
        <f t="shared" si="59"/>
        <v>49.46206597535496</v>
      </c>
      <c r="BP85" s="115">
        <f t="shared" si="60"/>
        <v>25.288875837023589</v>
      </c>
      <c r="BQ85" s="255">
        <f t="shared" si="92"/>
        <v>21.198028275152293</v>
      </c>
      <c r="BR85" s="83"/>
      <c r="BS85" s="83"/>
      <c r="BT85" s="83"/>
      <c r="BU85" s="83"/>
      <c r="BV85" s="83"/>
      <c r="BW85" s="83"/>
      <c r="BX85" s="83"/>
      <c r="BY85" s="83"/>
      <c r="BZ85" s="83"/>
      <c r="CA85" s="83"/>
    </row>
    <row r="86" spans="1:79" ht="12" customHeight="1" x14ac:dyDescent="0.35">
      <c r="A86" s="78"/>
      <c r="B86" s="111"/>
      <c r="C86" s="119" t="s">
        <v>326</v>
      </c>
      <c r="D86" s="112">
        <f t="shared" si="61"/>
        <v>1</v>
      </c>
      <c r="E86" s="120">
        <v>2550</v>
      </c>
      <c r="F86" s="104">
        <f t="shared" si="62"/>
        <v>2550</v>
      </c>
      <c r="G86" s="105" t="s">
        <v>50</v>
      </c>
      <c r="H86" s="113"/>
      <c r="I86" s="83" t="str">
        <f t="shared" si="63"/>
        <v/>
      </c>
      <c r="J86" s="203"/>
      <c r="K86" s="241" t="str">
        <f t="shared" si="64"/>
        <v/>
      </c>
      <c r="L86" s="203"/>
      <c r="M86" s="241" t="str">
        <f t="shared" si="65"/>
        <v/>
      </c>
      <c r="N86" s="203"/>
      <c r="O86" s="241" t="str">
        <f t="shared" si="66"/>
        <v/>
      </c>
      <c r="P86" s="203"/>
      <c r="Q86" s="241" t="str">
        <f t="shared" si="67"/>
        <v/>
      </c>
      <c r="R86" s="203"/>
      <c r="S86" s="241" t="str">
        <f t="shared" si="68"/>
        <v/>
      </c>
      <c r="T86" s="203"/>
      <c r="U86" s="241" t="str">
        <f t="shared" si="69"/>
        <v/>
      </c>
      <c r="V86" s="203"/>
      <c r="W86" s="241" t="str">
        <f t="shared" si="70"/>
        <v/>
      </c>
      <c r="X86" s="203"/>
      <c r="Y86" s="241" t="str">
        <f t="shared" si="71"/>
        <v/>
      </c>
      <c r="Z86" s="203"/>
      <c r="AA86" s="241" t="str">
        <f t="shared" si="72"/>
        <v/>
      </c>
      <c r="AB86" s="203"/>
      <c r="AC86" s="241" t="str">
        <f t="shared" si="73"/>
        <v/>
      </c>
      <c r="AD86" s="203"/>
      <c r="AE86" s="241" t="str">
        <f t="shared" si="74"/>
        <v/>
      </c>
      <c r="AF86" s="203"/>
      <c r="AG86" s="241" t="str">
        <f t="shared" si="75"/>
        <v/>
      </c>
      <c r="AH86" s="203"/>
      <c r="AI86" s="241" t="str">
        <f t="shared" si="76"/>
        <v/>
      </c>
      <c r="AJ86" s="203">
        <v>1</v>
      </c>
      <c r="AK86" s="243">
        <f t="shared" si="77"/>
        <v>2550</v>
      </c>
      <c r="AL86" s="203"/>
      <c r="AM86" s="243" t="str">
        <f t="shared" si="77"/>
        <v/>
      </c>
      <c r="AN86" s="83"/>
      <c r="AO86" s="114">
        <f t="shared" si="78"/>
        <v>13.789079812635986</v>
      </c>
      <c r="AP86" s="115">
        <f t="shared" si="79"/>
        <v>767.81584872520534</v>
      </c>
      <c r="AQ86" s="115">
        <f t="shared" si="80"/>
        <v>125.79199261333733</v>
      </c>
      <c r="AR86" s="115">
        <f t="shared" si="81"/>
        <v>510.99660931471686</v>
      </c>
      <c r="AS86" s="115">
        <f t="shared" si="82"/>
        <v>13.789079812635986</v>
      </c>
      <c r="AT86" s="115">
        <f t="shared" si="83"/>
        <v>283.7115037648561</v>
      </c>
      <c r="AU86" s="115">
        <f t="shared" si="84"/>
        <v>103.55154130263411</v>
      </c>
      <c r="AV86" s="115">
        <f t="shared" si="85"/>
        <v>436.09076930026839</v>
      </c>
      <c r="AW86" s="115">
        <f t="shared" si="86"/>
        <v>19.749520763904442</v>
      </c>
      <c r="AX86" s="115">
        <f t="shared" si="87"/>
        <v>165.64688136211743</v>
      </c>
      <c r="AY86" s="115">
        <f t="shared" si="88"/>
        <v>17.258590217105684</v>
      </c>
      <c r="AZ86" s="115">
        <f t="shared" si="89"/>
        <v>47.327680389176415</v>
      </c>
      <c r="BA86" s="115">
        <f t="shared" si="47"/>
        <v>24.197611026045085</v>
      </c>
      <c r="BB86" s="116">
        <f t="shared" si="90"/>
        <v>20.283291595361479</v>
      </c>
      <c r="BC86" s="83" t="str">
        <f t="shared" si="91"/>
        <v/>
      </c>
      <c r="BD86" s="117">
        <f t="shared" si="48"/>
        <v>13.789079812635986</v>
      </c>
      <c r="BE86" s="115">
        <f t="shared" si="49"/>
        <v>767.81584872520534</v>
      </c>
      <c r="BF86" s="115">
        <f t="shared" si="50"/>
        <v>125.79199261333733</v>
      </c>
      <c r="BG86" s="115">
        <f t="shared" si="51"/>
        <v>510.99660931471686</v>
      </c>
      <c r="BH86" s="115">
        <f t="shared" si="52"/>
        <v>13.789079812635986</v>
      </c>
      <c r="BI86" s="115">
        <f t="shared" si="53"/>
        <v>283.7115037648561</v>
      </c>
      <c r="BJ86" s="115">
        <f t="shared" si="54"/>
        <v>103.55154130263411</v>
      </c>
      <c r="BK86" s="115">
        <f t="shared" si="55"/>
        <v>436.09076930026839</v>
      </c>
      <c r="BL86" s="115">
        <f t="shared" si="56"/>
        <v>19.749520763904442</v>
      </c>
      <c r="BM86" s="115">
        <f t="shared" si="57"/>
        <v>165.64688136211743</v>
      </c>
      <c r="BN86" s="115">
        <f t="shared" si="58"/>
        <v>17.258590217105684</v>
      </c>
      <c r="BO86" s="115">
        <f t="shared" si="59"/>
        <v>47.327680389176415</v>
      </c>
      <c r="BP86" s="115">
        <f t="shared" si="60"/>
        <v>24.197611026045085</v>
      </c>
      <c r="BQ86" s="255">
        <f t="shared" si="92"/>
        <v>20.283291595361479</v>
      </c>
      <c r="BR86" s="83"/>
      <c r="BS86" s="83"/>
      <c r="BT86" s="83"/>
      <c r="BU86" s="83"/>
      <c r="BV86" s="83"/>
      <c r="BW86" s="83"/>
      <c r="BX86" s="83"/>
      <c r="BY86" s="83"/>
      <c r="BZ86" s="83"/>
      <c r="CA86" s="83"/>
    </row>
    <row r="87" spans="1:79" ht="12" customHeight="1" x14ac:dyDescent="0.35">
      <c r="A87" s="78"/>
      <c r="B87" s="111"/>
      <c r="C87" s="119" t="s">
        <v>327</v>
      </c>
      <c r="D87" s="112">
        <f t="shared" si="61"/>
        <v>1</v>
      </c>
      <c r="E87" s="120">
        <v>3480</v>
      </c>
      <c r="F87" s="104">
        <f t="shared" si="62"/>
        <v>3480</v>
      </c>
      <c r="G87" s="105" t="s">
        <v>50</v>
      </c>
      <c r="H87" s="113"/>
      <c r="I87" s="83" t="str">
        <f t="shared" si="63"/>
        <v/>
      </c>
      <c r="J87" s="203"/>
      <c r="K87" s="241" t="str">
        <f t="shared" si="64"/>
        <v/>
      </c>
      <c r="L87" s="203"/>
      <c r="M87" s="241" t="str">
        <f t="shared" si="65"/>
        <v/>
      </c>
      <c r="N87" s="203"/>
      <c r="O87" s="241" t="str">
        <f t="shared" si="66"/>
        <v/>
      </c>
      <c r="P87" s="203"/>
      <c r="Q87" s="241" t="str">
        <f t="shared" si="67"/>
        <v/>
      </c>
      <c r="R87" s="203"/>
      <c r="S87" s="241" t="str">
        <f t="shared" si="68"/>
        <v/>
      </c>
      <c r="T87" s="203"/>
      <c r="U87" s="241" t="str">
        <f t="shared" si="69"/>
        <v/>
      </c>
      <c r="V87" s="203"/>
      <c r="W87" s="241" t="str">
        <f t="shared" si="70"/>
        <v/>
      </c>
      <c r="X87" s="203"/>
      <c r="Y87" s="241" t="str">
        <f t="shared" si="71"/>
        <v/>
      </c>
      <c r="Z87" s="203"/>
      <c r="AA87" s="241" t="str">
        <f t="shared" si="72"/>
        <v/>
      </c>
      <c r="AB87" s="203"/>
      <c r="AC87" s="241" t="str">
        <f t="shared" si="73"/>
        <v/>
      </c>
      <c r="AD87" s="203"/>
      <c r="AE87" s="241" t="str">
        <f t="shared" si="74"/>
        <v/>
      </c>
      <c r="AF87" s="203"/>
      <c r="AG87" s="241" t="str">
        <f t="shared" si="75"/>
        <v/>
      </c>
      <c r="AH87" s="203"/>
      <c r="AI87" s="241" t="str">
        <f t="shared" si="76"/>
        <v/>
      </c>
      <c r="AJ87" s="203">
        <v>1</v>
      </c>
      <c r="AK87" s="243">
        <f t="shared" si="77"/>
        <v>3480</v>
      </c>
      <c r="AL87" s="203"/>
      <c r="AM87" s="243" t="str">
        <f t="shared" si="77"/>
        <v/>
      </c>
      <c r="AN87" s="83"/>
      <c r="AO87" s="114">
        <f t="shared" si="78"/>
        <v>18.818038332538521</v>
      </c>
      <c r="AP87" s="115">
        <f t="shared" si="79"/>
        <v>1047.8428053191037</v>
      </c>
      <c r="AQ87" s="115">
        <f t="shared" si="80"/>
        <v>171.66907227231917</v>
      </c>
      <c r="AR87" s="115">
        <f t="shared" si="81"/>
        <v>697.36007859420181</v>
      </c>
      <c r="AS87" s="115">
        <f t="shared" si="82"/>
        <v>18.818038332538521</v>
      </c>
      <c r="AT87" s="115">
        <f t="shared" si="83"/>
        <v>387.18275807909777</v>
      </c>
      <c r="AU87" s="115">
        <f t="shared" si="84"/>
        <v>141.31739754241832</v>
      </c>
      <c r="AV87" s="115">
        <f t="shared" si="85"/>
        <v>595.13563810389576</v>
      </c>
      <c r="AW87" s="115">
        <f t="shared" si="86"/>
        <v>26.952287160151943</v>
      </c>
      <c r="AX87" s="115">
        <f t="shared" si="87"/>
        <v>226.05927338830145</v>
      </c>
      <c r="AY87" s="115">
        <f t="shared" si="88"/>
        <v>23.552899590403054</v>
      </c>
      <c r="AZ87" s="115">
        <f t="shared" si="89"/>
        <v>64.588363825228996</v>
      </c>
      <c r="BA87" s="115">
        <f t="shared" si="47"/>
        <v>33.022622106132111</v>
      </c>
      <c r="BB87" s="116">
        <f t="shared" si="90"/>
        <v>27.680727353669784</v>
      </c>
      <c r="BC87" s="83" t="str">
        <f t="shared" si="91"/>
        <v/>
      </c>
      <c r="BD87" s="117">
        <f t="shared" si="48"/>
        <v>18.818038332538521</v>
      </c>
      <c r="BE87" s="115">
        <f t="shared" si="49"/>
        <v>1047.8428053191037</v>
      </c>
      <c r="BF87" s="115">
        <f t="shared" si="50"/>
        <v>171.66907227231917</v>
      </c>
      <c r="BG87" s="115">
        <f t="shared" si="51"/>
        <v>697.36007859420181</v>
      </c>
      <c r="BH87" s="115">
        <f t="shared" si="52"/>
        <v>18.818038332538521</v>
      </c>
      <c r="BI87" s="115">
        <f t="shared" si="53"/>
        <v>387.18275807909777</v>
      </c>
      <c r="BJ87" s="115">
        <f t="shared" si="54"/>
        <v>141.31739754241832</v>
      </c>
      <c r="BK87" s="115">
        <f t="shared" si="55"/>
        <v>595.13563810389576</v>
      </c>
      <c r="BL87" s="115">
        <f t="shared" si="56"/>
        <v>26.952287160151943</v>
      </c>
      <c r="BM87" s="115">
        <f t="shared" si="57"/>
        <v>226.05927338830145</v>
      </c>
      <c r="BN87" s="115">
        <f t="shared" si="58"/>
        <v>23.552899590403054</v>
      </c>
      <c r="BO87" s="115">
        <f t="shared" si="59"/>
        <v>64.588363825228996</v>
      </c>
      <c r="BP87" s="115">
        <f t="shared" si="60"/>
        <v>33.022622106132111</v>
      </c>
      <c r="BQ87" s="255">
        <f t="shared" si="92"/>
        <v>27.680727353669784</v>
      </c>
      <c r="BR87" s="83"/>
      <c r="BS87" s="83"/>
      <c r="BT87" s="83"/>
      <c r="BU87" s="83"/>
      <c r="BV87" s="83"/>
      <c r="BW87" s="83"/>
      <c r="BX87" s="83"/>
      <c r="BY87" s="83"/>
      <c r="BZ87" s="83"/>
      <c r="CA87" s="83"/>
    </row>
    <row r="88" spans="1:79" ht="12" customHeight="1" x14ac:dyDescent="0.35">
      <c r="A88" s="78"/>
      <c r="B88" s="111"/>
      <c r="C88" s="119" t="s">
        <v>328</v>
      </c>
      <c r="D88" s="112">
        <f t="shared" si="61"/>
        <v>1</v>
      </c>
      <c r="E88" s="120">
        <v>5120</v>
      </c>
      <c r="F88" s="104">
        <f t="shared" si="62"/>
        <v>5120</v>
      </c>
      <c r="G88" s="105" t="s">
        <v>50</v>
      </c>
      <c r="H88" s="113"/>
      <c r="I88" s="83" t="str">
        <f t="shared" si="63"/>
        <v/>
      </c>
      <c r="J88" s="203"/>
      <c r="K88" s="241" t="str">
        <f t="shared" si="64"/>
        <v/>
      </c>
      <c r="L88" s="203"/>
      <c r="M88" s="241" t="str">
        <f t="shared" si="65"/>
        <v/>
      </c>
      <c r="N88" s="203"/>
      <c r="O88" s="241" t="str">
        <f t="shared" si="66"/>
        <v/>
      </c>
      <c r="P88" s="203"/>
      <c r="Q88" s="241" t="str">
        <f t="shared" si="67"/>
        <v/>
      </c>
      <c r="R88" s="203"/>
      <c r="S88" s="241" t="str">
        <f t="shared" si="68"/>
        <v/>
      </c>
      <c r="T88" s="203"/>
      <c r="U88" s="241" t="str">
        <f t="shared" si="69"/>
        <v/>
      </c>
      <c r="V88" s="203"/>
      <c r="W88" s="241" t="str">
        <f t="shared" si="70"/>
        <v/>
      </c>
      <c r="X88" s="203"/>
      <c r="Y88" s="241" t="str">
        <f t="shared" si="71"/>
        <v/>
      </c>
      <c r="Z88" s="203"/>
      <c r="AA88" s="241" t="str">
        <f t="shared" si="72"/>
        <v/>
      </c>
      <c r="AB88" s="203"/>
      <c r="AC88" s="241" t="str">
        <f t="shared" si="73"/>
        <v/>
      </c>
      <c r="AD88" s="203"/>
      <c r="AE88" s="241" t="str">
        <f t="shared" si="74"/>
        <v/>
      </c>
      <c r="AF88" s="203"/>
      <c r="AG88" s="241" t="str">
        <f t="shared" si="75"/>
        <v/>
      </c>
      <c r="AH88" s="203"/>
      <c r="AI88" s="241" t="str">
        <f t="shared" si="76"/>
        <v/>
      </c>
      <c r="AJ88" s="203">
        <v>1</v>
      </c>
      <c r="AK88" s="243">
        <f t="shared" si="77"/>
        <v>5120</v>
      </c>
      <c r="AL88" s="203"/>
      <c r="AM88" s="243" t="str">
        <f t="shared" si="77"/>
        <v/>
      </c>
      <c r="AN88" s="83"/>
      <c r="AO88" s="114">
        <f t="shared" si="78"/>
        <v>27.686309270861273</v>
      </c>
      <c r="AP88" s="115">
        <f t="shared" si="79"/>
        <v>1541.6537825384514</v>
      </c>
      <c r="AQ88" s="115">
        <f t="shared" si="80"/>
        <v>252.57058909030866</v>
      </c>
      <c r="AR88" s="115">
        <f t="shared" si="81"/>
        <v>1026.0010351730787</v>
      </c>
      <c r="AS88" s="115">
        <f t="shared" si="82"/>
        <v>27.686309270861273</v>
      </c>
      <c r="AT88" s="115">
        <f t="shared" si="83"/>
        <v>569.64819579453456</v>
      </c>
      <c r="AU88" s="115">
        <f t="shared" si="84"/>
        <v>207.91525155666142</v>
      </c>
      <c r="AV88" s="115">
        <f t="shared" si="85"/>
        <v>875.6018583597546</v>
      </c>
      <c r="AW88" s="115">
        <f t="shared" si="86"/>
        <v>39.653939729878722</v>
      </c>
      <c r="AX88" s="115">
        <f t="shared" si="87"/>
        <v>332.5929539506044</v>
      </c>
      <c r="AY88" s="115">
        <f t="shared" si="88"/>
        <v>34.652541926110239</v>
      </c>
      <c r="AZ88" s="115">
        <f t="shared" si="89"/>
        <v>95.026558271601274</v>
      </c>
      <c r="BA88" s="115">
        <f t="shared" si="47"/>
        <v>48.58500723660817</v>
      </c>
      <c r="BB88" s="116">
        <f t="shared" si="90"/>
        <v>40.725667830686582</v>
      </c>
      <c r="BC88" s="83" t="str">
        <f t="shared" si="91"/>
        <v/>
      </c>
      <c r="BD88" s="117">
        <f t="shared" si="48"/>
        <v>27.686309270861273</v>
      </c>
      <c r="BE88" s="115">
        <f t="shared" si="49"/>
        <v>1541.6537825384514</v>
      </c>
      <c r="BF88" s="115">
        <f t="shared" si="50"/>
        <v>252.57058909030866</v>
      </c>
      <c r="BG88" s="115">
        <f t="shared" si="51"/>
        <v>1026.0010351730787</v>
      </c>
      <c r="BH88" s="115">
        <f t="shared" si="52"/>
        <v>27.686309270861273</v>
      </c>
      <c r="BI88" s="115">
        <f t="shared" si="53"/>
        <v>569.64819579453456</v>
      </c>
      <c r="BJ88" s="115">
        <f t="shared" si="54"/>
        <v>207.91525155666142</v>
      </c>
      <c r="BK88" s="115">
        <f t="shared" si="55"/>
        <v>875.6018583597546</v>
      </c>
      <c r="BL88" s="115">
        <f t="shared" si="56"/>
        <v>39.653939729878722</v>
      </c>
      <c r="BM88" s="115">
        <f t="shared" si="57"/>
        <v>332.5929539506044</v>
      </c>
      <c r="BN88" s="115">
        <f t="shared" si="58"/>
        <v>34.652541926110239</v>
      </c>
      <c r="BO88" s="115">
        <f t="shared" si="59"/>
        <v>95.026558271601274</v>
      </c>
      <c r="BP88" s="115">
        <f t="shared" si="60"/>
        <v>48.58500723660817</v>
      </c>
      <c r="BQ88" s="255">
        <f t="shared" si="92"/>
        <v>40.725667830686582</v>
      </c>
      <c r="BR88" s="83"/>
      <c r="BS88" s="83"/>
      <c r="BT88" s="83"/>
      <c r="BU88" s="83"/>
      <c r="BV88" s="83"/>
      <c r="BW88" s="83"/>
      <c r="BX88" s="83"/>
      <c r="BY88" s="83"/>
      <c r="BZ88" s="83"/>
      <c r="CA88" s="83"/>
    </row>
    <row r="89" spans="1:79" ht="12" customHeight="1" x14ac:dyDescent="0.35">
      <c r="A89" s="78"/>
      <c r="B89" s="111"/>
      <c r="C89" s="119" t="s">
        <v>329</v>
      </c>
      <c r="D89" s="112">
        <f t="shared" si="61"/>
        <v>1</v>
      </c>
      <c r="E89" s="120">
        <v>3880</v>
      </c>
      <c r="F89" s="104">
        <f t="shared" si="62"/>
        <v>3880</v>
      </c>
      <c r="G89" s="105" t="s">
        <v>50</v>
      </c>
      <c r="H89" s="113"/>
      <c r="I89" s="83" t="str">
        <f t="shared" si="63"/>
        <v/>
      </c>
      <c r="J89" s="203"/>
      <c r="K89" s="241" t="str">
        <f t="shared" si="64"/>
        <v/>
      </c>
      <c r="L89" s="203"/>
      <c r="M89" s="241" t="str">
        <f t="shared" si="65"/>
        <v/>
      </c>
      <c r="N89" s="203"/>
      <c r="O89" s="241" t="str">
        <f t="shared" si="66"/>
        <v/>
      </c>
      <c r="P89" s="203"/>
      <c r="Q89" s="241" t="str">
        <f t="shared" si="67"/>
        <v/>
      </c>
      <c r="R89" s="203"/>
      <c r="S89" s="241" t="str">
        <f t="shared" si="68"/>
        <v/>
      </c>
      <c r="T89" s="203"/>
      <c r="U89" s="241" t="str">
        <f t="shared" si="69"/>
        <v/>
      </c>
      <c r="V89" s="203"/>
      <c r="W89" s="241" t="str">
        <f t="shared" si="70"/>
        <v/>
      </c>
      <c r="X89" s="203"/>
      <c r="Y89" s="241" t="str">
        <f t="shared" si="71"/>
        <v/>
      </c>
      <c r="Z89" s="203"/>
      <c r="AA89" s="241" t="str">
        <f t="shared" si="72"/>
        <v/>
      </c>
      <c r="AB89" s="203"/>
      <c r="AC89" s="241" t="str">
        <f t="shared" si="73"/>
        <v/>
      </c>
      <c r="AD89" s="203"/>
      <c r="AE89" s="241" t="str">
        <f t="shared" si="74"/>
        <v/>
      </c>
      <c r="AF89" s="203"/>
      <c r="AG89" s="241" t="str">
        <f t="shared" si="75"/>
        <v/>
      </c>
      <c r="AH89" s="203"/>
      <c r="AI89" s="241" t="str">
        <f t="shared" si="76"/>
        <v/>
      </c>
      <c r="AJ89" s="203">
        <v>1</v>
      </c>
      <c r="AK89" s="243">
        <f t="shared" si="77"/>
        <v>3880</v>
      </c>
      <c r="AL89" s="203"/>
      <c r="AM89" s="243" t="str">
        <f t="shared" si="77"/>
        <v/>
      </c>
      <c r="AN89" s="83"/>
      <c r="AO89" s="114">
        <f t="shared" si="78"/>
        <v>20.981031244324559</v>
      </c>
      <c r="AP89" s="115">
        <f t="shared" si="79"/>
        <v>1168.2845070799203</v>
      </c>
      <c r="AQ89" s="115">
        <f t="shared" si="80"/>
        <v>191.40114954499956</v>
      </c>
      <c r="AR89" s="115">
        <f t="shared" si="81"/>
        <v>777.51640946709858</v>
      </c>
      <c r="AS89" s="115">
        <f t="shared" si="82"/>
        <v>20.981031244324559</v>
      </c>
      <c r="AT89" s="115">
        <f t="shared" si="83"/>
        <v>431.68652337554579</v>
      </c>
      <c r="AU89" s="115">
        <f t="shared" si="84"/>
        <v>157.56077657028248</v>
      </c>
      <c r="AV89" s="115">
        <f t="shared" si="85"/>
        <v>663.54203328825156</v>
      </c>
      <c r="AW89" s="115">
        <f t="shared" si="86"/>
        <v>30.050251201548718</v>
      </c>
      <c r="AX89" s="115">
        <f t="shared" si="87"/>
        <v>252.04309791569241</v>
      </c>
      <c r="AY89" s="115">
        <f t="shared" si="88"/>
        <v>26.260129428380417</v>
      </c>
      <c r="AZ89" s="115">
        <f t="shared" si="89"/>
        <v>72.012313690197843</v>
      </c>
      <c r="BA89" s="115">
        <f t="shared" si="47"/>
        <v>36.818325796492125</v>
      </c>
      <c r="BB89" s="116">
        <f t="shared" si="90"/>
        <v>30.862420152942175</v>
      </c>
      <c r="BC89" s="83" t="str">
        <f t="shared" si="91"/>
        <v/>
      </c>
      <c r="BD89" s="117">
        <f t="shared" si="48"/>
        <v>20.981031244324559</v>
      </c>
      <c r="BE89" s="115">
        <f t="shared" si="49"/>
        <v>1168.2845070799203</v>
      </c>
      <c r="BF89" s="115">
        <f t="shared" si="50"/>
        <v>191.40114954499956</v>
      </c>
      <c r="BG89" s="115">
        <f t="shared" si="51"/>
        <v>777.51640946709858</v>
      </c>
      <c r="BH89" s="115">
        <f t="shared" si="52"/>
        <v>20.981031244324559</v>
      </c>
      <c r="BI89" s="115">
        <f t="shared" si="53"/>
        <v>431.68652337554579</v>
      </c>
      <c r="BJ89" s="115">
        <f t="shared" si="54"/>
        <v>157.56077657028248</v>
      </c>
      <c r="BK89" s="115">
        <f t="shared" si="55"/>
        <v>663.54203328825156</v>
      </c>
      <c r="BL89" s="115">
        <f t="shared" si="56"/>
        <v>30.050251201548718</v>
      </c>
      <c r="BM89" s="115">
        <f t="shared" si="57"/>
        <v>252.04309791569241</v>
      </c>
      <c r="BN89" s="115">
        <f t="shared" si="58"/>
        <v>26.260129428380417</v>
      </c>
      <c r="BO89" s="115">
        <f t="shared" si="59"/>
        <v>72.012313690197843</v>
      </c>
      <c r="BP89" s="115">
        <f t="shared" si="60"/>
        <v>36.818325796492125</v>
      </c>
      <c r="BQ89" s="255">
        <f t="shared" si="92"/>
        <v>30.862420152942175</v>
      </c>
      <c r="BR89" s="83"/>
      <c r="BS89" s="83"/>
      <c r="BT89" s="83"/>
      <c r="BU89" s="83"/>
      <c r="BV89" s="83"/>
      <c r="BW89" s="83"/>
      <c r="BX89" s="83"/>
      <c r="BY89" s="83"/>
      <c r="BZ89" s="83"/>
      <c r="CA89" s="83"/>
    </row>
    <row r="90" spans="1:79" ht="12" customHeight="1" x14ac:dyDescent="0.35">
      <c r="A90" s="78"/>
      <c r="B90" s="111"/>
      <c r="C90" s="119" t="s">
        <v>330</v>
      </c>
      <c r="D90" s="112">
        <f t="shared" si="61"/>
        <v>1</v>
      </c>
      <c r="E90" s="120">
        <v>7770</v>
      </c>
      <c r="F90" s="104">
        <f t="shared" si="62"/>
        <v>7770</v>
      </c>
      <c r="G90" s="105" t="s">
        <v>50</v>
      </c>
      <c r="H90" s="113"/>
      <c r="I90" s="83" t="str">
        <f t="shared" si="63"/>
        <v/>
      </c>
      <c r="J90" s="203"/>
      <c r="K90" s="241" t="str">
        <f t="shared" si="64"/>
        <v/>
      </c>
      <c r="L90" s="203"/>
      <c r="M90" s="241" t="str">
        <f t="shared" si="65"/>
        <v/>
      </c>
      <c r="N90" s="203"/>
      <c r="O90" s="241" t="str">
        <f t="shared" si="66"/>
        <v/>
      </c>
      <c r="P90" s="203"/>
      <c r="Q90" s="241" t="str">
        <f t="shared" si="67"/>
        <v/>
      </c>
      <c r="R90" s="203"/>
      <c r="S90" s="241" t="str">
        <f t="shared" si="68"/>
        <v/>
      </c>
      <c r="T90" s="203"/>
      <c r="U90" s="241" t="str">
        <f t="shared" si="69"/>
        <v/>
      </c>
      <c r="V90" s="203"/>
      <c r="W90" s="241" t="str">
        <f t="shared" si="70"/>
        <v/>
      </c>
      <c r="X90" s="203"/>
      <c r="Y90" s="241" t="str">
        <f t="shared" si="71"/>
        <v/>
      </c>
      <c r="Z90" s="203"/>
      <c r="AA90" s="241" t="str">
        <f t="shared" si="72"/>
        <v/>
      </c>
      <c r="AB90" s="203"/>
      <c r="AC90" s="241" t="str">
        <f t="shared" si="73"/>
        <v/>
      </c>
      <c r="AD90" s="203"/>
      <c r="AE90" s="241" t="str">
        <f t="shared" si="74"/>
        <v/>
      </c>
      <c r="AF90" s="203"/>
      <c r="AG90" s="241" t="str">
        <f t="shared" si="75"/>
        <v/>
      </c>
      <c r="AH90" s="203"/>
      <c r="AI90" s="241" t="str">
        <f t="shared" si="76"/>
        <v/>
      </c>
      <c r="AJ90" s="203">
        <v>1</v>
      </c>
      <c r="AK90" s="243">
        <f t="shared" si="77"/>
        <v>7770</v>
      </c>
      <c r="AL90" s="203"/>
      <c r="AM90" s="243" t="str">
        <f t="shared" si="77"/>
        <v/>
      </c>
      <c r="AN90" s="83"/>
      <c r="AO90" s="114">
        <f t="shared" si="78"/>
        <v>42.016137311443771</v>
      </c>
      <c r="AP90" s="115">
        <f t="shared" si="79"/>
        <v>2339.5800567038609</v>
      </c>
      <c r="AQ90" s="115">
        <f t="shared" si="80"/>
        <v>383.29560102181608</v>
      </c>
      <c r="AR90" s="115">
        <f t="shared" si="81"/>
        <v>1557.0367272060196</v>
      </c>
      <c r="AS90" s="115">
        <f t="shared" si="82"/>
        <v>42.016137311443771</v>
      </c>
      <c r="AT90" s="115">
        <f t="shared" si="83"/>
        <v>864.4856408835027</v>
      </c>
      <c r="AU90" s="115">
        <f t="shared" si="84"/>
        <v>315.52763761626159</v>
      </c>
      <c r="AV90" s="115">
        <f t="shared" si="85"/>
        <v>1328.794226456112</v>
      </c>
      <c r="AW90" s="115">
        <f t="shared" si="86"/>
        <v>60.177951504132359</v>
      </c>
      <c r="AX90" s="115">
        <f t="shared" si="87"/>
        <v>504.7357914445696</v>
      </c>
      <c r="AY90" s="115">
        <f t="shared" si="88"/>
        <v>52.587939602710264</v>
      </c>
      <c r="AZ90" s="115">
        <f t="shared" si="89"/>
        <v>144.21022612701992</v>
      </c>
      <c r="BA90" s="115">
        <f t="shared" si="47"/>
        <v>73.731544185243251</v>
      </c>
      <c r="BB90" s="116">
        <f t="shared" si="90"/>
        <v>61.804382625866161</v>
      </c>
      <c r="BC90" s="83" t="str">
        <f t="shared" si="91"/>
        <v/>
      </c>
      <c r="BD90" s="117">
        <f t="shared" si="48"/>
        <v>42.016137311443771</v>
      </c>
      <c r="BE90" s="115">
        <f t="shared" si="49"/>
        <v>2339.5800567038609</v>
      </c>
      <c r="BF90" s="115">
        <f t="shared" si="50"/>
        <v>383.29560102181608</v>
      </c>
      <c r="BG90" s="115">
        <f t="shared" si="51"/>
        <v>1557.0367272060196</v>
      </c>
      <c r="BH90" s="115">
        <f t="shared" si="52"/>
        <v>42.016137311443771</v>
      </c>
      <c r="BI90" s="115">
        <f t="shared" si="53"/>
        <v>864.4856408835027</v>
      </c>
      <c r="BJ90" s="115">
        <f t="shared" si="54"/>
        <v>315.52763761626159</v>
      </c>
      <c r="BK90" s="115">
        <f t="shared" si="55"/>
        <v>1328.794226456112</v>
      </c>
      <c r="BL90" s="115">
        <f t="shared" si="56"/>
        <v>60.177951504132359</v>
      </c>
      <c r="BM90" s="115">
        <f t="shared" si="57"/>
        <v>504.7357914445696</v>
      </c>
      <c r="BN90" s="115">
        <f t="shared" si="58"/>
        <v>52.587939602710264</v>
      </c>
      <c r="BO90" s="115">
        <f t="shared" si="59"/>
        <v>144.21022612701992</v>
      </c>
      <c r="BP90" s="115">
        <f t="shared" si="60"/>
        <v>73.731544185243251</v>
      </c>
      <c r="BQ90" s="255">
        <f t="shared" si="92"/>
        <v>61.804382625866161</v>
      </c>
      <c r="BR90" s="83"/>
      <c r="BS90" s="83"/>
      <c r="BT90" s="83"/>
      <c r="BU90" s="83"/>
      <c r="BV90" s="83"/>
      <c r="BW90" s="83"/>
      <c r="BX90" s="83"/>
      <c r="BY90" s="83"/>
      <c r="BZ90" s="83"/>
      <c r="CA90" s="83"/>
    </row>
    <row r="91" spans="1:79" ht="12" customHeight="1" x14ac:dyDescent="0.35">
      <c r="A91" s="78"/>
      <c r="B91" s="111"/>
      <c r="C91" s="119" t="s">
        <v>331</v>
      </c>
      <c r="D91" s="112">
        <f t="shared" si="61"/>
        <v>1</v>
      </c>
      <c r="E91" s="120">
        <v>4179</v>
      </c>
      <c r="F91" s="104">
        <f t="shared" si="62"/>
        <v>4179</v>
      </c>
      <c r="G91" s="105" t="s">
        <v>50</v>
      </c>
      <c r="H91" s="113"/>
      <c r="I91" s="83" t="str">
        <f t="shared" si="63"/>
        <v/>
      </c>
      <c r="J91" s="203"/>
      <c r="K91" s="241" t="str">
        <f t="shared" si="64"/>
        <v/>
      </c>
      <c r="L91" s="203"/>
      <c r="M91" s="241" t="str">
        <f t="shared" si="65"/>
        <v/>
      </c>
      <c r="N91" s="203"/>
      <c r="O91" s="241" t="str">
        <f t="shared" si="66"/>
        <v/>
      </c>
      <c r="P91" s="203"/>
      <c r="Q91" s="241" t="str">
        <f t="shared" si="67"/>
        <v/>
      </c>
      <c r="R91" s="203"/>
      <c r="S91" s="241" t="str">
        <f t="shared" si="68"/>
        <v/>
      </c>
      <c r="T91" s="203"/>
      <c r="U91" s="241" t="str">
        <f t="shared" si="69"/>
        <v/>
      </c>
      <c r="V91" s="203"/>
      <c r="W91" s="241" t="str">
        <f t="shared" si="70"/>
        <v/>
      </c>
      <c r="X91" s="203"/>
      <c r="Y91" s="241" t="str">
        <f t="shared" si="71"/>
        <v/>
      </c>
      <c r="Z91" s="203"/>
      <c r="AA91" s="241" t="str">
        <f t="shared" si="72"/>
        <v/>
      </c>
      <c r="AB91" s="203"/>
      <c r="AC91" s="241" t="str">
        <f t="shared" si="73"/>
        <v/>
      </c>
      <c r="AD91" s="203"/>
      <c r="AE91" s="241" t="str">
        <f t="shared" si="74"/>
        <v/>
      </c>
      <c r="AF91" s="203"/>
      <c r="AG91" s="241" t="str">
        <f t="shared" si="75"/>
        <v/>
      </c>
      <c r="AH91" s="203"/>
      <c r="AI91" s="241" t="str">
        <f t="shared" si="76"/>
        <v/>
      </c>
      <c r="AJ91" s="203">
        <v>1</v>
      </c>
      <c r="AK91" s="243">
        <f t="shared" si="77"/>
        <v>4179</v>
      </c>
      <c r="AL91" s="203"/>
      <c r="AM91" s="243" t="str">
        <f t="shared" si="77"/>
        <v/>
      </c>
      <c r="AN91" s="83"/>
      <c r="AO91" s="114">
        <f t="shared" si="78"/>
        <v>22.597868445884622</v>
      </c>
      <c r="AP91" s="115">
        <f t="shared" si="79"/>
        <v>1258.3146791461306</v>
      </c>
      <c r="AQ91" s="115">
        <f t="shared" si="80"/>
        <v>206.15087730632811</v>
      </c>
      <c r="AR91" s="115">
        <f t="shared" si="81"/>
        <v>837.43326679458892</v>
      </c>
      <c r="AS91" s="115">
        <f t="shared" si="82"/>
        <v>22.597868445884622</v>
      </c>
      <c r="AT91" s="115">
        <f t="shared" si="83"/>
        <v>464.95308793464068</v>
      </c>
      <c r="AU91" s="115">
        <f t="shared" si="84"/>
        <v>169.70270239361096</v>
      </c>
      <c r="AV91" s="115">
        <f t="shared" si="85"/>
        <v>714.67581368855747</v>
      </c>
      <c r="AW91" s="115">
        <f t="shared" si="86"/>
        <v>32.365979322492805</v>
      </c>
      <c r="AX91" s="115">
        <f t="shared" si="87"/>
        <v>271.46600674991714</v>
      </c>
      <c r="AY91" s="115">
        <f t="shared" si="88"/>
        <v>28.283783732268493</v>
      </c>
      <c r="AZ91" s="115">
        <f t="shared" si="89"/>
        <v>77.561716214262063</v>
      </c>
      <c r="BA91" s="115">
        <f t="shared" si="47"/>
        <v>39.655614305036238</v>
      </c>
      <c r="BB91" s="116">
        <f t="shared" si="90"/>
        <v>33.240735520398282</v>
      </c>
      <c r="BC91" s="83" t="str">
        <f t="shared" si="91"/>
        <v/>
      </c>
      <c r="BD91" s="117">
        <f t="shared" si="48"/>
        <v>22.597868445884622</v>
      </c>
      <c r="BE91" s="115">
        <f t="shared" si="49"/>
        <v>1258.3146791461306</v>
      </c>
      <c r="BF91" s="115">
        <f t="shared" si="50"/>
        <v>206.15087730632811</v>
      </c>
      <c r="BG91" s="115">
        <f t="shared" si="51"/>
        <v>837.43326679458892</v>
      </c>
      <c r="BH91" s="115">
        <f t="shared" si="52"/>
        <v>22.597868445884622</v>
      </c>
      <c r="BI91" s="115">
        <f t="shared" si="53"/>
        <v>464.95308793464068</v>
      </c>
      <c r="BJ91" s="115">
        <f t="shared" si="54"/>
        <v>169.70270239361096</v>
      </c>
      <c r="BK91" s="115">
        <f t="shared" si="55"/>
        <v>714.67581368855747</v>
      </c>
      <c r="BL91" s="115">
        <f t="shared" si="56"/>
        <v>32.365979322492805</v>
      </c>
      <c r="BM91" s="115">
        <f t="shared" si="57"/>
        <v>271.46600674991714</v>
      </c>
      <c r="BN91" s="115">
        <f t="shared" si="58"/>
        <v>28.283783732268493</v>
      </c>
      <c r="BO91" s="115">
        <f t="shared" si="59"/>
        <v>77.561716214262063</v>
      </c>
      <c r="BP91" s="115">
        <f t="shared" si="60"/>
        <v>39.655614305036238</v>
      </c>
      <c r="BQ91" s="255">
        <f t="shared" si="92"/>
        <v>33.240735520398282</v>
      </c>
      <c r="BR91" s="83"/>
      <c r="BS91" s="83"/>
      <c r="BT91" s="83"/>
      <c r="BU91" s="83"/>
      <c r="BV91" s="83"/>
      <c r="BW91" s="83"/>
      <c r="BX91" s="83"/>
      <c r="BY91" s="83"/>
      <c r="BZ91" s="83"/>
      <c r="CA91" s="83"/>
    </row>
    <row r="92" spans="1:79" ht="12" customHeight="1" x14ac:dyDescent="0.35">
      <c r="A92" s="78"/>
      <c r="B92" s="111"/>
      <c r="C92" s="119" t="s">
        <v>332</v>
      </c>
      <c r="D92" s="112">
        <f t="shared" si="61"/>
        <v>1</v>
      </c>
      <c r="E92" s="120">
        <v>12990</v>
      </c>
      <c r="F92" s="104">
        <f t="shared" si="62"/>
        <v>12990</v>
      </c>
      <c r="G92" s="105" t="s">
        <v>50</v>
      </c>
      <c r="H92" s="113"/>
      <c r="I92" s="83" t="str">
        <f t="shared" si="63"/>
        <v/>
      </c>
      <c r="J92" s="203"/>
      <c r="K92" s="241" t="str">
        <f t="shared" si="64"/>
        <v/>
      </c>
      <c r="L92" s="203"/>
      <c r="M92" s="241" t="str">
        <f t="shared" si="65"/>
        <v/>
      </c>
      <c r="N92" s="203"/>
      <c r="O92" s="241" t="str">
        <f t="shared" si="66"/>
        <v/>
      </c>
      <c r="P92" s="203"/>
      <c r="Q92" s="241" t="str">
        <f t="shared" si="67"/>
        <v/>
      </c>
      <c r="R92" s="203"/>
      <c r="S92" s="241" t="str">
        <f t="shared" si="68"/>
        <v/>
      </c>
      <c r="T92" s="203"/>
      <c r="U92" s="241" t="str">
        <f t="shared" si="69"/>
        <v/>
      </c>
      <c r="V92" s="203"/>
      <c r="W92" s="241" t="str">
        <f t="shared" si="70"/>
        <v/>
      </c>
      <c r="X92" s="203"/>
      <c r="Y92" s="241" t="str">
        <f t="shared" si="71"/>
        <v/>
      </c>
      <c r="Z92" s="203"/>
      <c r="AA92" s="241" t="str">
        <f t="shared" si="72"/>
        <v/>
      </c>
      <c r="AB92" s="203"/>
      <c r="AC92" s="241" t="str">
        <f t="shared" si="73"/>
        <v/>
      </c>
      <c r="AD92" s="203"/>
      <c r="AE92" s="241" t="str">
        <f t="shared" si="74"/>
        <v/>
      </c>
      <c r="AF92" s="203"/>
      <c r="AG92" s="241" t="str">
        <f t="shared" si="75"/>
        <v/>
      </c>
      <c r="AH92" s="203"/>
      <c r="AI92" s="241" t="str">
        <f t="shared" si="76"/>
        <v/>
      </c>
      <c r="AJ92" s="203">
        <v>1</v>
      </c>
      <c r="AK92" s="243">
        <f t="shared" si="77"/>
        <v>12990</v>
      </c>
      <c r="AL92" s="203"/>
      <c r="AM92" s="243" t="str">
        <f t="shared" si="77"/>
        <v/>
      </c>
      <c r="AN92" s="83"/>
      <c r="AO92" s="114">
        <f t="shared" si="78"/>
        <v>70.243194810251552</v>
      </c>
      <c r="AP92" s="115">
        <f t="shared" si="79"/>
        <v>3911.3442646825165</v>
      </c>
      <c r="AQ92" s="115">
        <f t="shared" si="80"/>
        <v>640.79920943029481</v>
      </c>
      <c r="AR92" s="115">
        <f t="shared" si="81"/>
        <v>2603.0768450973223</v>
      </c>
      <c r="AS92" s="115">
        <f t="shared" si="82"/>
        <v>70.243194810251552</v>
      </c>
      <c r="AT92" s="115">
        <f t="shared" si="83"/>
        <v>1445.2597780021492</v>
      </c>
      <c r="AU92" s="115">
        <f t="shared" si="84"/>
        <v>527.50373392988911</v>
      </c>
      <c r="AV92" s="115">
        <f t="shared" si="85"/>
        <v>2221.4976836119554</v>
      </c>
      <c r="AW92" s="115">
        <f t="shared" si="86"/>
        <v>100.60638224436028</v>
      </c>
      <c r="AX92" s="115">
        <f t="shared" si="87"/>
        <v>843.82470152702172</v>
      </c>
      <c r="AY92" s="115">
        <f t="shared" si="88"/>
        <v>87.917288988314837</v>
      </c>
      <c r="AZ92" s="115">
        <f t="shared" si="89"/>
        <v>241.09277186486341</v>
      </c>
      <c r="BA92" s="115">
        <f t="shared" si="47"/>
        <v>123.26547734444142</v>
      </c>
      <c r="BB92" s="116">
        <f t="shared" si="90"/>
        <v>103.32547365637083</v>
      </c>
      <c r="BC92" s="83" t="str">
        <f t="shared" si="91"/>
        <v/>
      </c>
      <c r="BD92" s="117">
        <f t="shared" si="48"/>
        <v>70.243194810251552</v>
      </c>
      <c r="BE92" s="115">
        <f t="shared" si="49"/>
        <v>3911.3442646825165</v>
      </c>
      <c r="BF92" s="115">
        <f t="shared" si="50"/>
        <v>640.79920943029481</v>
      </c>
      <c r="BG92" s="115">
        <f t="shared" si="51"/>
        <v>2603.0768450973223</v>
      </c>
      <c r="BH92" s="115">
        <f t="shared" si="52"/>
        <v>70.243194810251552</v>
      </c>
      <c r="BI92" s="115">
        <f t="shared" si="53"/>
        <v>1445.2597780021492</v>
      </c>
      <c r="BJ92" s="115">
        <f t="shared" si="54"/>
        <v>527.50373392988911</v>
      </c>
      <c r="BK92" s="115">
        <f t="shared" si="55"/>
        <v>2221.4976836119554</v>
      </c>
      <c r="BL92" s="115">
        <f t="shared" si="56"/>
        <v>100.60638224436028</v>
      </c>
      <c r="BM92" s="115">
        <f t="shared" si="57"/>
        <v>843.82470152702172</v>
      </c>
      <c r="BN92" s="115">
        <f t="shared" si="58"/>
        <v>87.917288988314837</v>
      </c>
      <c r="BO92" s="115">
        <f t="shared" si="59"/>
        <v>241.09277186486341</v>
      </c>
      <c r="BP92" s="115">
        <f t="shared" si="60"/>
        <v>123.26547734444142</v>
      </c>
      <c r="BQ92" s="255">
        <f t="shared" si="92"/>
        <v>103.32547365637083</v>
      </c>
      <c r="BR92" s="83"/>
      <c r="BS92" s="83"/>
      <c r="BT92" s="83"/>
      <c r="BU92" s="83"/>
      <c r="BV92" s="83"/>
      <c r="BW92" s="83"/>
      <c r="BX92" s="83"/>
      <c r="BY92" s="83"/>
      <c r="BZ92" s="83"/>
      <c r="CA92" s="83"/>
    </row>
    <row r="93" spans="1:79" ht="12" customHeight="1" x14ac:dyDescent="0.35">
      <c r="A93" s="78"/>
      <c r="B93" s="111"/>
      <c r="C93" s="119" t="s">
        <v>333</v>
      </c>
      <c r="D93" s="112">
        <f t="shared" si="61"/>
        <v>1</v>
      </c>
      <c r="E93" s="120">
        <v>990</v>
      </c>
      <c r="F93" s="104">
        <f t="shared" si="62"/>
        <v>990</v>
      </c>
      <c r="G93" s="105" t="s">
        <v>50</v>
      </c>
      <c r="H93" s="113"/>
      <c r="I93" s="83" t="str">
        <f t="shared" si="63"/>
        <v/>
      </c>
      <c r="J93" s="203"/>
      <c r="K93" s="241" t="str">
        <f t="shared" si="64"/>
        <v/>
      </c>
      <c r="L93" s="203"/>
      <c r="M93" s="241" t="str">
        <f t="shared" si="65"/>
        <v/>
      </c>
      <c r="N93" s="203"/>
      <c r="O93" s="241" t="str">
        <f t="shared" si="66"/>
        <v/>
      </c>
      <c r="P93" s="203"/>
      <c r="Q93" s="241" t="str">
        <f t="shared" si="67"/>
        <v/>
      </c>
      <c r="R93" s="203"/>
      <c r="S93" s="241" t="str">
        <f t="shared" si="68"/>
        <v/>
      </c>
      <c r="T93" s="203">
        <v>1</v>
      </c>
      <c r="U93" s="241">
        <f t="shared" si="69"/>
        <v>990</v>
      </c>
      <c r="V93" s="203"/>
      <c r="W93" s="241" t="str">
        <f t="shared" si="70"/>
        <v/>
      </c>
      <c r="X93" s="203"/>
      <c r="Y93" s="241" t="str">
        <f t="shared" si="71"/>
        <v/>
      </c>
      <c r="Z93" s="203"/>
      <c r="AA93" s="241" t="str">
        <f t="shared" si="72"/>
        <v/>
      </c>
      <c r="AB93" s="203"/>
      <c r="AC93" s="241" t="str">
        <f t="shared" si="73"/>
        <v/>
      </c>
      <c r="AD93" s="203"/>
      <c r="AE93" s="241" t="str">
        <f t="shared" si="74"/>
        <v/>
      </c>
      <c r="AF93" s="203"/>
      <c r="AG93" s="241" t="str">
        <f t="shared" si="75"/>
        <v/>
      </c>
      <c r="AH93" s="203"/>
      <c r="AI93" s="241" t="str">
        <f t="shared" si="76"/>
        <v/>
      </c>
      <c r="AJ93" s="203"/>
      <c r="AK93" s="243" t="str">
        <f t="shared" si="77"/>
        <v/>
      </c>
      <c r="AL93" s="203"/>
      <c r="AM93" s="243" t="str">
        <f t="shared" si="77"/>
        <v/>
      </c>
      <c r="AN93" s="83"/>
      <c r="AO93" s="114" t="str">
        <f t="shared" si="78"/>
        <v/>
      </c>
      <c r="AP93" s="115" t="str">
        <f t="shared" si="79"/>
        <v/>
      </c>
      <c r="AQ93" s="115" t="str">
        <f t="shared" si="80"/>
        <v/>
      </c>
      <c r="AR93" s="115" t="str">
        <f t="shared" si="81"/>
        <v/>
      </c>
      <c r="AS93" s="115" t="str">
        <f t="shared" si="82"/>
        <v/>
      </c>
      <c r="AT93" s="115" t="str">
        <f t="shared" si="83"/>
        <v/>
      </c>
      <c r="AU93" s="115" t="str">
        <f t="shared" si="84"/>
        <v/>
      </c>
      <c r="AV93" s="115" t="str">
        <f t="shared" si="85"/>
        <v/>
      </c>
      <c r="AW93" s="115" t="str">
        <f t="shared" si="86"/>
        <v/>
      </c>
      <c r="AX93" s="115" t="str">
        <f t="shared" si="87"/>
        <v/>
      </c>
      <c r="AY93" s="115" t="str">
        <f t="shared" si="88"/>
        <v/>
      </c>
      <c r="AZ93" s="115" t="str">
        <f t="shared" si="89"/>
        <v/>
      </c>
      <c r="BA93" s="115" t="str">
        <f t="shared" si="47"/>
        <v/>
      </c>
      <c r="BB93" s="116" t="str">
        <f t="shared" si="90"/>
        <v/>
      </c>
      <c r="BC93" s="83" t="str">
        <f t="shared" si="91"/>
        <v/>
      </c>
      <c r="BD93" s="117" t="str">
        <f t="shared" si="48"/>
        <v/>
      </c>
      <c r="BE93" s="115" t="str">
        <f t="shared" si="49"/>
        <v/>
      </c>
      <c r="BF93" s="115" t="str">
        <f t="shared" si="50"/>
        <v/>
      </c>
      <c r="BG93" s="115" t="str">
        <f t="shared" si="51"/>
        <v/>
      </c>
      <c r="BH93" s="115" t="str">
        <f t="shared" si="52"/>
        <v/>
      </c>
      <c r="BI93" s="115">
        <f t="shared" si="53"/>
        <v>990</v>
      </c>
      <c r="BJ93" s="115" t="str">
        <f t="shared" si="54"/>
        <v/>
      </c>
      <c r="BK93" s="115" t="str">
        <f t="shared" si="55"/>
        <v/>
      </c>
      <c r="BL93" s="115" t="str">
        <f t="shared" si="56"/>
        <v/>
      </c>
      <c r="BM93" s="115" t="str">
        <f t="shared" si="57"/>
        <v/>
      </c>
      <c r="BN93" s="115" t="str">
        <f t="shared" si="58"/>
        <v/>
      </c>
      <c r="BO93" s="115" t="str">
        <f t="shared" si="59"/>
        <v/>
      </c>
      <c r="BP93" s="115" t="str">
        <f t="shared" si="60"/>
        <v/>
      </c>
      <c r="BQ93" s="255" t="str">
        <f t="shared" si="92"/>
        <v/>
      </c>
      <c r="BR93" s="83"/>
      <c r="BS93" s="83"/>
      <c r="BT93" s="83"/>
      <c r="BU93" s="83"/>
      <c r="BV93" s="83"/>
      <c r="BW93" s="83"/>
      <c r="BX93" s="83"/>
      <c r="BY93" s="83"/>
      <c r="BZ93" s="83"/>
      <c r="CA93" s="83"/>
    </row>
    <row r="94" spans="1:79" ht="12" customHeight="1" x14ac:dyDescent="0.35">
      <c r="A94" s="78"/>
      <c r="B94" s="122"/>
      <c r="C94" s="123" t="s">
        <v>334</v>
      </c>
      <c r="D94" s="112">
        <f t="shared" si="61"/>
        <v>1</v>
      </c>
      <c r="E94" s="124">
        <v>1090</v>
      </c>
      <c r="F94" s="104">
        <f t="shared" si="62"/>
        <v>1090</v>
      </c>
      <c r="G94" s="105" t="s">
        <v>50</v>
      </c>
      <c r="H94" s="125"/>
      <c r="I94" s="83" t="str">
        <f t="shared" si="63"/>
        <v/>
      </c>
      <c r="J94" s="204"/>
      <c r="K94" s="241" t="str">
        <f t="shared" si="64"/>
        <v/>
      </c>
      <c r="L94" s="204"/>
      <c r="M94" s="241" t="str">
        <f t="shared" si="65"/>
        <v/>
      </c>
      <c r="N94" s="204"/>
      <c r="O94" s="241" t="str">
        <f t="shared" si="66"/>
        <v/>
      </c>
      <c r="P94" s="204"/>
      <c r="Q94" s="241" t="str">
        <f t="shared" si="67"/>
        <v/>
      </c>
      <c r="R94" s="204"/>
      <c r="S94" s="241" t="str">
        <f t="shared" si="68"/>
        <v/>
      </c>
      <c r="T94" s="204">
        <v>1</v>
      </c>
      <c r="U94" s="241">
        <f t="shared" si="69"/>
        <v>1090</v>
      </c>
      <c r="V94" s="204"/>
      <c r="W94" s="241" t="str">
        <f t="shared" si="70"/>
        <v/>
      </c>
      <c r="X94" s="204"/>
      <c r="Y94" s="241" t="str">
        <f t="shared" si="71"/>
        <v/>
      </c>
      <c r="Z94" s="204"/>
      <c r="AA94" s="241" t="str">
        <f t="shared" si="72"/>
        <v/>
      </c>
      <c r="AB94" s="204"/>
      <c r="AC94" s="241" t="str">
        <f t="shared" si="73"/>
        <v/>
      </c>
      <c r="AD94" s="204"/>
      <c r="AE94" s="241" t="str">
        <f t="shared" si="74"/>
        <v/>
      </c>
      <c r="AF94" s="204"/>
      <c r="AG94" s="241" t="str">
        <f t="shared" si="75"/>
        <v/>
      </c>
      <c r="AH94" s="204"/>
      <c r="AI94" s="241" t="str">
        <f t="shared" si="76"/>
        <v/>
      </c>
      <c r="AJ94" s="204"/>
      <c r="AK94" s="243" t="str">
        <f t="shared" si="77"/>
        <v/>
      </c>
      <c r="AL94" s="204"/>
      <c r="AM94" s="243" t="str">
        <f t="shared" si="77"/>
        <v/>
      </c>
      <c r="AN94" s="83"/>
      <c r="AO94" s="114" t="str">
        <f t="shared" si="78"/>
        <v/>
      </c>
      <c r="AP94" s="115" t="str">
        <f t="shared" si="79"/>
        <v/>
      </c>
      <c r="AQ94" s="115" t="str">
        <f t="shared" si="80"/>
        <v/>
      </c>
      <c r="AR94" s="115" t="str">
        <f t="shared" si="81"/>
        <v/>
      </c>
      <c r="AS94" s="115" t="str">
        <f t="shared" si="82"/>
        <v/>
      </c>
      <c r="AT94" s="115" t="str">
        <f t="shared" si="83"/>
        <v/>
      </c>
      <c r="AU94" s="115" t="str">
        <f t="shared" si="84"/>
        <v/>
      </c>
      <c r="AV94" s="115" t="str">
        <f t="shared" si="85"/>
        <v/>
      </c>
      <c r="AW94" s="115" t="str">
        <f t="shared" si="86"/>
        <v/>
      </c>
      <c r="AX94" s="115" t="str">
        <f t="shared" si="87"/>
        <v/>
      </c>
      <c r="AY94" s="115" t="str">
        <f t="shared" si="88"/>
        <v/>
      </c>
      <c r="AZ94" s="115" t="str">
        <f t="shared" si="89"/>
        <v/>
      </c>
      <c r="BA94" s="115" t="str">
        <f t="shared" si="47"/>
        <v/>
      </c>
      <c r="BB94" s="116" t="str">
        <f t="shared" si="90"/>
        <v/>
      </c>
      <c r="BC94" s="83" t="str">
        <f t="shared" si="91"/>
        <v/>
      </c>
      <c r="BD94" s="117" t="str">
        <f t="shared" si="48"/>
        <v/>
      </c>
      <c r="BE94" s="115" t="str">
        <f t="shared" si="49"/>
        <v/>
      </c>
      <c r="BF94" s="115" t="str">
        <f t="shared" si="50"/>
        <v/>
      </c>
      <c r="BG94" s="115" t="str">
        <f t="shared" si="51"/>
        <v/>
      </c>
      <c r="BH94" s="115" t="str">
        <f t="shared" si="52"/>
        <v/>
      </c>
      <c r="BI94" s="115">
        <f t="shared" si="53"/>
        <v>1090</v>
      </c>
      <c r="BJ94" s="115" t="str">
        <f t="shared" si="54"/>
        <v/>
      </c>
      <c r="BK94" s="115" t="str">
        <f t="shared" si="55"/>
        <v/>
      </c>
      <c r="BL94" s="115" t="str">
        <f t="shared" si="56"/>
        <v/>
      </c>
      <c r="BM94" s="115" t="str">
        <f t="shared" si="57"/>
        <v/>
      </c>
      <c r="BN94" s="115" t="str">
        <f t="shared" si="58"/>
        <v/>
      </c>
      <c r="BO94" s="115" t="str">
        <f t="shared" si="59"/>
        <v/>
      </c>
      <c r="BP94" s="115" t="str">
        <f t="shared" si="60"/>
        <v/>
      </c>
      <c r="BQ94" s="255" t="str">
        <f t="shared" si="92"/>
        <v/>
      </c>
      <c r="BR94" s="83"/>
      <c r="BS94" s="83"/>
      <c r="BT94" s="83"/>
      <c r="BU94" s="83"/>
      <c r="BV94" s="83"/>
      <c r="BW94" s="83"/>
      <c r="BX94" s="83"/>
      <c r="BY94" s="83"/>
      <c r="BZ94" s="83"/>
      <c r="CA94" s="83"/>
    </row>
    <row r="95" spans="1:79" ht="12" customHeight="1" x14ac:dyDescent="0.35">
      <c r="A95" s="78"/>
      <c r="B95" s="122"/>
      <c r="C95" s="123" t="s">
        <v>335</v>
      </c>
      <c r="D95" s="112">
        <f t="shared" si="61"/>
        <v>1</v>
      </c>
      <c r="E95" s="124">
        <v>660</v>
      </c>
      <c r="F95" s="104">
        <f t="shared" si="62"/>
        <v>660</v>
      </c>
      <c r="G95" s="105" t="s">
        <v>50</v>
      </c>
      <c r="H95" s="125"/>
      <c r="I95" s="83" t="str">
        <f t="shared" si="63"/>
        <v/>
      </c>
      <c r="J95" s="204"/>
      <c r="K95" s="241" t="str">
        <f t="shared" si="64"/>
        <v/>
      </c>
      <c r="L95" s="204"/>
      <c r="M95" s="241" t="str">
        <f t="shared" si="65"/>
        <v/>
      </c>
      <c r="N95" s="204"/>
      <c r="O95" s="241" t="str">
        <f t="shared" si="66"/>
        <v/>
      </c>
      <c r="P95" s="204"/>
      <c r="Q95" s="241" t="str">
        <f t="shared" si="67"/>
        <v/>
      </c>
      <c r="R95" s="204"/>
      <c r="S95" s="241" t="str">
        <f t="shared" si="68"/>
        <v/>
      </c>
      <c r="T95" s="204"/>
      <c r="U95" s="241" t="str">
        <f t="shared" si="69"/>
        <v/>
      </c>
      <c r="V95" s="204"/>
      <c r="W95" s="241" t="str">
        <f t="shared" si="70"/>
        <v/>
      </c>
      <c r="X95" s="204"/>
      <c r="Y95" s="241" t="str">
        <f t="shared" si="71"/>
        <v/>
      </c>
      <c r="Z95" s="204"/>
      <c r="AA95" s="241" t="str">
        <f t="shared" si="72"/>
        <v/>
      </c>
      <c r="AB95" s="204"/>
      <c r="AC95" s="241" t="str">
        <f t="shared" si="73"/>
        <v/>
      </c>
      <c r="AD95" s="204"/>
      <c r="AE95" s="241" t="str">
        <f t="shared" si="74"/>
        <v/>
      </c>
      <c r="AF95" s="204"/>
      <c r="AG95" s="241" t="str">
        <f t="shared" si="75"/>
        <v/>
      </c>
      <c r="AH95" s="204"/>
      <c r="AI95" s="241" t="str">
        <f t="shared" si="76"/>
        <v/>
      </c>
      <c r="AJ95" s="204">
        <v>1</v>
      </c>
      <c r="AK95" s="243">
        <f t="shared" si="77"/>
        <v>660</v>
      </c>
      <c r="AL95" s="204"/>
      <c r="AM95" s="243" t="str">
        <f t="shared" si="77"/>
        <v/>
      </c>
      <c r="AN95" s="83"/>
      <c r="AO95" s="114">
        <f t="shared" si="78"/>
        <v>3.5689383044469611</v>
      </c>
      <c r="AP95" s="115">
        <f t="shared" si="79"/>
        <v>198.72880790534725</v>
      </c>
      <c r="AQ95" s="115">
        <f t="shared" si="80"/>
        <v>32.557927499922606</v>
      </c>
      <c r="AR95" s="115">
        <f t="shared" si="81"/>
        <v>132.25794594027965</v>
      </c>
      <c r="AS95" s="115">
        <f t="shared" si="82"/>
        <v>3.5689383044469611</v>
      </c>
      <c r="AT95" s="115">
        <f t="shared" si="83"/>
        <v>73.431212739139227</v>
      </c>
      <c r="AU95" s="115">
        <f t="shared" si="84"/>
        <v>26.801575395975888</v>
      </c>
      <c r="AV95" s="115">
        <f t="shared" si="85"/>
        <v>112.87055205418712</v>
      </c>
      <c r="AW95" s="115">
        <f t="shared" si="86"/>
        <v>5.1116406683046787</v>
      </c>
      <c r="AX95" s="115">
        <f t="shared" si="87"/>
        <v>42.873310470195101</v>
      </c>
      <c r="AY95" s="115">
        <f t="shared" si="88"/>
        <v>4.4669292326626477</v>
      </c>
      <c r="AZ95" s="115">
        <f t="shared" si="89"/>
        <v>12.249517277198603</v>
      </c>
      <c r="BA95" s="115">
        <f t="shared" si="47"/>
        <v>6.2629110890940218</v>
      </c>
      <c r="BB95" s="116">
        <f t="shared" si="90"/>
        <v>5.2497931187994418</v>
      </c>
      <c r="BC95" s="83" t="str">
        <f t="shared" si="91"/>
        <v/>
      </c>
      <c r="BD95" s="117">
        <f t="shared" si="48"/>
        <v>3.5689383044469611</v>
      </c>
      <c r="BE95" s="115">
        <f t="shared" si="49"/>
        <v>198.72880790534725</v>
      </c>
      <c r="BF95" s="115">
        <f t="shared" si="50"/>
        <v>32.557927499922606</v>
      </c>
      <c r="BG95" s="115">
        <f t="shared" si="51"/>
        <v>132.25794594027965</v>
      </c>
      <c r="BH95" s="115">
        <f t="shared" si="52"/>
        <v>3.5689383044469611</v>
      </c>
      <c r="BI95" s="115">
        <f t="shared" si="53"/>
        <v>73.431212739139227</v>
      </c>
      <c r="BJ95" s="115">
        <f t="shared" si="54"/>
        <v>26.801575395975888</v>
      </c>
      <c r="BK95" s="115">
        <f t="shared" si="55"/>
        <v>112.87055205418712</v>
      </c>
      <c r="BL95" s="115">
        <f t="shared" si="56"/>
        <v>5.1116406683046787</v>
      </c>
      <c r="BM95" s="115">
        <f t="shared" si="57"/>
        <v>42.873310470195101</v>
      </c>
      <c r="BN95" s="115">
        <f t="shared" si="58"/>
        <v>4.4669292326626477</v>
      </c>
      <c r="BO95" s="115">
        <f t="shared" si="59"/>
        <v>12.249517277198603</v>
      </c>
      <c r="BP95" s="115">
        <f t="shared" si="60"/>
        <v>6.2629110890940218</v>
      </c>
      <c r="BQ95" s="255">
        <f t="shared" si="92"/>
        <v>5.2497931187994418</v>
      </c>
      <c r="BR95" s="83"/>
      <c r="BS95" s="83"/>
      <c r="BT95" s="83"/>
      <c r="BU95" s="83"/>
      <c r="BV95" s="83"/>
      <c r="BW95" s="83"/>
      <c r="BX95" s="83"/>
      <c r="BY95" s="83"/>
      <c r="BZ95" s="83"/>
      <c r="CA95" s="83"/>
    </row>
    <row r="96" spans="1:79" ht="12" customHeight="1" x14ac:dyDescent="0.35">
      <c r="A96" s="78"/>
      <c r="B96" s="122"/>
      <c r="C96" s="123" t="s">
        <v>336</v>
      </c>
      <c r="D96" s="112">
        <f t="shared" si="61"/>
        <v>2</v>
      </c>
      <c r="E96" s="124">
        <v>705</v>
      </c>
      <c r="F96" s="104">
        <f t="shared" si="62"/>
        <v>1410</v>
      </c>
      <c r="G96" s="105" t="s">
        <v>50</v>
      </c>
      <c r="H96" s="125"/>
      <c r="I96" s="83" t="str">
        <f t="shared" si="63"/>
        <v/>
      </c>
      <c r="J96" s="204"/>
      <c r="K96" s="241" t="str">
        <f t="shared" si="64"/>
        <v/>
      </c>
      <c r="L96" s="204"/>
      <c r="M96" s="241" t="str">
        <f t="shared" si="65"/>
        <v/>
      </c>
      <c r="N96" s="204"/>
      <c r="O96" s="241" t="str">
        <f t="shared" si="66"/>
        <v/>
      </c>
      <c r="P96" s="204"/>
      <c r="Q96" s="241" t="str">
        <f t="shared" si="67"/>
        <v/>
      </c>
      <c r="R96" s="204"/>
      <c r="S96" s="241" t="str">
        <f t="shared" si="68"/>
        <v/>
      </c>
      <c r="T96" s="204"/>
      <c r="U96" s="241" t="str">
        <f t="shared" si="69"/>
        <v/>
      </c>
      <c r="V96" s="204"/>
      <c r="W96" s="241" t="str">
        <f t="shared" si="70"/>
        <v/>
      </c>
      <c r="X96" s="204"/>
      <c r="Y96" s="241" t="str">
        <f t="shared" si="71"/>
        <v/>
      </c>
      <c r="Z96" s="204"/>
      <c r="AA96" s="241" t="str">
        <f t="shared" si="72"/>
        <v/>
      </c>
      <c r="AB96" s="204"/>
      <c r="AC96" s="241" t="str">
        <f t="shared" si="73"/>
        <v/>
      </c>
      <c r="AD96" s="204"/>
      <c r="AE96" s="241" t="str">
        <f t="shared" si="74"/>
        <v/>
      </c>
      <c r="AF96" s="204"/>
      <c r="AG96" s="241" t="str">
        <f t="shared" si="75"/>
        <v/>
      </c>
      <c r="AH96" s="204"/>
      <c r="AI96" s="241" t="str">
        <f t="shared" si="76"/>
        <v/>
      </c>
      <c r="AJ96" s="204">
        <v>2</v>
      </c>
      <c r="AK96" s="243">
        <f t="shared" si="77"/>
        <v>1410</v>
      </c>
      <c r="AL96" s="204"/>
      <c r="AM96" s="243" t="str">
        <f t="shared" si="77"/>
        <v/>
      </c>
      <c r="AN96" s="83"/>
      <c r="AO96" s="114">
        <f t="shared" si="78"/>
        <v>7.6245500140457807</v>
      </c>
      <c r="AP96" s="115">
        <f t="shared" si="79"/>
        <v>424.55699870687823</v>
      </c>
      <c r="AQ96" s="115">
        <f t="shared" si="80"/>
        <v>69.555572386198293</v>
      </c>
      <c r="AR96" s="115">
        <f t="shared" si="81"/>
        <v>282.55106632696112</v>
      </c>
      <c r="AS96" s="115">
        <f t="shared" si="82"/>
        <v>7.6245500140457807</v>
      </c>
      <c r="AT96" s="115">
        <f t="shared" si="83"/>
        <v>156.87577266997926</v>
      </c>
      <c r="AU96" s="115">
        <f t="shared" si="84"/>
        <v>57.257911073221216</v>
      </c>
      <c r="AV96" s="115">
        <f t="shared" si="85"/>
        <v>241.1325430248543</v>
      </c>
      <c r="AW96" s="115">
        <f t="shared" si="86"/>
        <v>10.920323245923633</v>
      </c>
      <c r="AX96" s="115">
        <f t="shared" si="87"/>
        <v>91.592981459053163</v>
      </c>
      <c r="AY96" s="115">
        <f t="shared" si="88"/>
        <v>9.542985178870202</v>
      </c>
      <c r="AZ96" s="115">
        <f t="shared" si="89"/>
        <v>26.169423274015195</v>
      </c>
      <c r="BA96" s="115">
        <f t="shared" si="47"/>
        <v>13.379855508519046</v>
      </c>
      <c r="BB96" s="116">
        <f t="shared" si="90"/>
        <v>11.215467117435171</v>
      </c>
      <c r="BC96" s="83" t="str">
        <f t="shared" si="91"/>
        <v/>
      </c>
      <c r="BD96" s="117">
        <f t="shared" si="48"/>
        <v>7.6245500140457807</v>
      </c>
      <c r="BE96" s="115">
        <f t="shared" si="49"/>
        <v>424.55699870687823</v>
      </c>
      <c r="BF96" s="115">
        <f t="shared" si="50"/>
        <v>69.555572386198293</v>
      </c>
      <c r="BG96" s="115">
        <f t="shared" si="51"/>
        <v>282.55106632696112</v>
      </c>
      <c r="BH96" s="115">
        <f t="shared" si="52"/>
        <v>7.6245500140457807</v>
      </c>
      <c r="BI96" s="115">
        <f t="shared" si="53"/>
        <v>156.87577266997926</v>
      </c>
      <c r="BJ96" s="115">
        <f t="shared" si="54"/>
        <v>57.257911073221216</v>
      </c>
      <c r="BK96" s="115">
        <f t="shared" si="55"/>
        <v>241.1325430248543</v>
      </c>
      <c r="BL96" s="115">
        <f t="shared" si="56"/>
        <v>10.920323245923633</v>
      </c>
      <c r="BM96" s="115">
        <f t="shared" si="57"/>
        <v>91.592981459053163</v>
      </c>
      <c r="BN96" s="115">
        <f t="shared" si="58"/>
        <v>9.542985178870202</v>
      </c>
      <c r="BO96" s="115">
        <f t="shared" si="59"/>
        <v>26.169423274015195</v>
      </c>
      <c r="BP96" s="115">
        <f t="shared" si="60"/>
        <v>13.379855508519046</v>
      </c>
      <c r="BQ96" s="255">
        <f t="shared" si="92"/>
        <v>11.215467117435171</v>
      </c>
      <c r="BR96" s="83"/>
      <c r="BS96" s="83"/>
      <c r="BT96" s="83"/>
      <c r="BU96" s="83"/>
      <c r="BV96" s="83"/>
      <c r="BW96" s="83"/>
      <c r="BX96" s="83"/>
      <c r="BY96" s="83"/>
      <c r="BZ96" s="83"/>
      <c r="CA96" s="83"/>
    </row>
    <row r="97" spans="1:79" ht="12" customHeight="1" x14ac:dyDescent="0.35">
      <c r="A97" s="78"/>
      <c r="B97" s="122"/>
      <c r="C97" s="123" t="s">
        <v>337</v>
      </c>
      <c r="D97" s="112">
        <f t="shared" si="61"/>
        <v>1</v>
      </c>
      <c r="E97" s="124">
        <v>2580</v>
      </c>
      <c r="F97" s="104">
        <f t="shared" si="62"/>
        <v>2580</v>
      </c>
      <c r="G97" s="105" t="s">
        <v>50</v>
      </c>
      <c r="H97" s="125"/>
      <c r="I97" s="83" t="str">
        <f t="shared" si="63"/>
        <v/>
      </c>
      <c r="J97" s="204"/>
      <c r="K97" s="241" t="str">
        <f t="shared" si="64"/>
        <v/>
      </c>
      <c r="L97" s="204"/>
      <c r="M97" s="241" t="str">
        <f t="shared" si="65"/>
        <v/>
      </c>
      <c r="N97" s="204"/>
      <c r="O97" s="241" t="str">
        <f t="shared" si="66"/>
        <v/>
      </c>
      <c r="P97" s="204">
        <v>1</v>
      </c>
      <c r="Q97" s="241">
        <f t="shared" si="67"/>
        <v>2580</v>
      </c>
      <c r="R97" s="204"/>
      <c r="S97" s="241" t="str">
        <f t="shared" si="68"/>
        <v/>
      </c>
      <c r="T97" s="204"/>
      <c r="U97" s="241" t="str">
        <f t="shared" si="69"/>
        <v/>
      </c>
      <c r="V97" s="204"/>
      <c r="W97" s="241" t="str">
        <f t="shared" si="70"/>
        <v/>
      </c>
      <c r="X97" s="204"/>
      <c r="Y97" s="241" t="str">
        <f t="shared" si="71"/>
        <v/>
      </c>
      <c r="Z97" s="204"/>
      <c r="AA97" s="241" t="str">
        <f t="shared" si="72"/>
        <v/>
      </c>
      <c r="AB97" s="204"/>
      <c r="AC97" s="241" t="str">
        <f t="shared" si="73"/>
        <v/>
      </c>
      <c r="AD97" s="204"/>
      <c r="AE97" s="241" t="str">
        <f t="shared" si="74"/>
        <v/>
      </c>
      <c r="AF97" s="204"/>
      <c r="AG97" s="241" t="str">
        <f t="shared" si="75"/>
        <v/>
      </c>
      <c r="AH97" s="204"/>
      <c r="AI97" s="241" t="str">
        <f t="shared" si="76"/>
        <v/>
      </c>
      <c r="AJ97" s="204"/>
      <c r="AK97" s="243" t="str">
        <f t="shared" si="77"/>
        <v/>
      </c>
      <c r="AL97" s="204"/>
      <c r="AM97" s="243" t="str">
        <f t="shared" si="77"/>
        <v/>
      </c>
      <c r="AN97" s="83"/>
      <c r="AO97" s="114" t="str">
        <f t="shared" si="78"/>
        <v/>
      </c>
      <c r="AP97" s="115" t="str">
        <f t="shared" si="79"/>
        <v/>
      </c>
      <c r="AQ97" s="115" t="str">
        <f t="shared" si="80"/>
        <v/>
      </c>
      <c r="AR97" s="115" t="str">
        <f t="shared" si="81"/>
        <v/>
      </c>
      <c r="AS97" s="115" t="str">
        <f t="shared" si="82"/>
        <v/>
      </c>
      <c r="AT97" s="115" t="str">
        <f t="shared" si="83"/>
        <v/>
      </c>
      <c r="AU97" s="115" t="str">
        <f t="shared" si="84"/>
        <v/>
      </c>
      <c r="AV97" s="115" t="str">
        <f t="shared" si="85"/>
        <v/>
      </c>
      <c r="AW97" s="115" t="str">
        <f t="shared" si="86"/>
        <v/>
      </c>
      <c r="AX97" s="115" t="str">
        <f t="shared" si="87"/>
        <v/>
      </c>
      <c r="AY97" s="115" t="str">
        <f t="shared" si="88"/>
        <v/>
      </c>
      <c r="AZ97" s="115" t="str">
        <f t="shared" si="89"/>
        <v/>
      </c>
      <c r="BA97" s="115" t="str">
        <f t="shared" si="47"/>
        <v/>
      </c>
      <c r="BB97" s="116" t="str">
        <f t="shared" si="90"/>
        <v/>
      </c>
      <c r="BC97" s="83" t="str">
        <f t="shared" si="91"/>
        <v/>
      </c>
      <c r="BD97" s="117" t="str">
        <f t="shared" si="48"/>
        <v/>
      </c>
      <c r="BE97" s="115" t="str">
        <f t="shared" si="49"/>
        <v/>
      </c>
      <c r="BF97" s="115" t="str">
        <f t="shared" si="50"/>
        <v/>
      </c>
      <c r="BG97" s="115">
        <f t="shared" si="51"/>
        <v>2580</v>
      </c>
      <c r="BH97" s="115" t="str">
        <f t="shared" si="52"/>
        <v/>
      </c>
      <c r="BI97" s="115" t="str">
        <f t="shared" si="53"/>
        <v/>
      </c>
      <c r="BJ97" s="115" t="str">
        <f t="shared" si="54"/>
        <v/>
      </c>
      <c r="BK97" s="115" t="str">
        <f t="shared" si="55"/>
        <v/>
      </c>
      <c r="BL97" s="115" t="str">
        <f t="shared" si="56"/>
        <v/>
      </c>
      <c r="BM97" s="115" t="str">
        <f t="shared" si="57"/>
        <v/>
      </c>
      <c r="BN97" s="115" t="str">
        <f t="shared" si="58"/>
        <v/>
      </c>
      <c r="BO97" s="115" t="str">
        <f t="shared" si="59"/>
        <v/>
      </c>
      <c r="BP97" s="115" t="str">
        <f t="shared" si="60"/>
        <v/>
      </c>
      <c r="BQ97" s="255" t="str">
        <f t="shared" si="92"/>
        <v/>
      </c>
      <c r="BR97" s="83"/>
      <c r="BS97" s="83"/>
      <c r="BT97" s="83"/>
      <c r="BU97" s="83"/>
      <c r="BV97" s="83"/>
      <c r="BW97" s="83"/>
      <c r="BX97" s="83"/>
      <c r="BY97" s="83"/>
      <c r="BZ97" s="83"/>
      <c r="CA97" s="83"/>
    </row>
    <row r="98" spans="1:79" ht="12" customHeight="1" x14ac:dyDescent="0.35">
      <c r="A98" s="78"/>
      <c r="B98" s="122"/>
      <c r="C98" s="123" t="s">
        <v>338</v>
      </c>
      <c r="D98" s="112">
        <f t="shared" si="61"/>
        <v>1</v>
      </c>
      <c r="E98" s="124">
        <v>1250</v>
      </c>
      <c r="F98" s="104">
        <f t="shared" si="62"/>
        <v>1250</v>
      </c>
      <c r="G98" s="105" t="s">
        <v>50</v>
      </c>
      <c r="H98" s="125"/>
      <c r="I98" s="83" t="str">
        <f t="shared" si="63"/>
        <v/>
      </c>
      <c r="J98" s="204"/>
      <c r="K98" s="241" t="str">
        <f t="shared" si="64"/>
        <v/>
      </c>
      <c r="L98" s="204"/>
      <c r="M98" s="241" t="str">
        <f t="shared" si="65"/>
        <v/>
      </c>
      <c r="N98" s="204"/>
      <c r="O98" s="241" t="str">
        <f t="shared" si="66"/>
        <v/>
      </c>
      <c r="P98" s="204"/>
      <c r="Q98" s="241" t="str">
        <f t="shared" si="67"/>
        <v/>
      </c>
      <c r="R98" s="204"/>
      <c r="S98" s="241" t="str">
        <f t="shared" si="68"/>
        <v/>
      </c>
      <c r="T98" s="204"/>
      <c r="U98" s="241" t="str">
        <f t="shared" si="69"/>
        <v/>
      </c>
      <c r="V98" s="204"/>
      <c r="W98" s="241" t="str">
        <f t="shared" si="70"/>
        <v/>
      </c>
      <c r="X98" s="204">
        <v>1</v>
      </c>
      <c r="Y98" s="241">
        <f t="shared" si="71"/>
        <v>1250</v>
      </c>
      <c r="Z98" s="204"/>
      <c r="AA98" s="241" t="str">
        <f t="shared" si="72"/>
        <v/>
      </c>
      <c r="AB98" s="204"/>
      <c r="AC98" s="241" t="str">
        <f t="shared" si="73"/>
        <v/>
      </c>
      <c r="AD98" s="204"/>
      <c r="AE98" s="241" t="str">
        <f t="shared" si="74"/>
        <v/>
      </c>
      <c r="AF98" s="204"/>
      <c r="AG98" s="241" t="str">
        <f t="shared" si="75"/>
        <v/>
      </c>
      <c r="AH98" s="204"/>
      <c r="AI98" s="241" t="str">
        <f t="shared" si="76"/>
        <v/>
      </c>
      <c r="AJ98" s="204"/>
      <c r="AK98" s="243" t="str">
        <f t="shared" si="77"/>
        <v/>
      </c>
      <c r="AL98" s="204"/>
      <c r="AM98" s="243" t="str">
        <f t="shared" si="77"/>
        <v/>
      </c>
      <c r="AN98" s="83"/>
      <c r="AO98" s="114" t="str">
        <f t="shared" si="78"/>
        <v/>
      </c>
      <c r="AP98" s="115" t="str">
        <f t="shared" si="79"/>
        <v/>
      </c>
      <c r="AQ98" s="115" t="str">
        <f t="shared" si="80"/>
        <v/>
      </c>
      <c r="AR98" s="115" t="str">
        <f t="shared" si="81"/>
        <v/>
      </c>
      <c r="AS98" s="115" t="str">
        <f t="shared" si="82"/>
        <v/>
      </c>
      <c r="AT98" s="115" t="str">
        <f t="shared" si="83"/>
        <v/>
      </c>
      <c r="AU98" s="115" t="str">
        <f t="shared" si="84"/>
        <v/>
      </c>
      <c r="AV98" s="115" t="str">
        <f t="shared" si="85"/>
        <v/>
      </c>
      <c r="AW98" s="115" t="str">
        <f t="shared" si="86"/>
        <v/>
      </c>
      <c r="AX98" s="115" t="str">
        <f t="shared" si="87"/>
        <v/>
      </c>
      <c r="AY98" s="115" t="str">
        <f t="shared" si="88"/>
        <v/>
      </c>
      <c r="AZ98" s="115" t="str">
        <f t="shared" si="89"/>
        <v/>
      </c>
      <c r="BA98" s="115" t="str">
        <f t="shared" si="47"/>
        <v/>
      </c>
      <c r="BB98" s="116" t="str">
        <f t="shared" si="90"/>
        <v/>
      </c>
      <c r="BC98" s="83" t="str">
        <f t="shared" si="91"/>
        <v/>
      </c>
      <c r="BD98" s="117" t="str">
        <f t="shared" si="48"/>
        <v/>
      </c>
      <c r="BE98" s="115" t="str">
        <f t="shared" si="49"/>
        <v/>
      </c>
      <c r="BF98" s="115" t="str">
        <f t="shared" si="50"/>
        <v/>
      </c>
      <c r="BG98" s="115" t="str">
        <f t="shared" si="51"/>
        <v/>
      </c>
      <c r="BH98" s="115" t="str">
        <f t="shared" si="52"/>
        <v/>
      </c>
      <c r="BI98" s="115" t="str">
        <f t="shared" si="53"/>
        <v/>
      </c>
      <c r="BJ98" s="115" t="str">
        <f t="shared" si="54"/>
        <v/>
      </c>
      <c r="BK98" s="115">
        <f t="shared" si="55"/>
        <v>1250</v>
      </c>
      <c r="BL98" s="115" t="str">
        <f t="shared" si="56"/>
        <v/>
      </c>
      <c r="BM98" s="115" t="str">
        <f t="shared" si="57"/>
        <v/>
      </c>
      <c r="BN98" s="115" t="str">
        <f t="shared" si="58"/>
        <v/>
      </c>
      <c r="BO98" s="115" t="str">
        <f t="shared" si="59"/>
        <v/>
      </c>
      <c r="BP98" s="115" t="str">
        <f t="shared" si="60"/>
        <v/>
      </c>
      <c r="BQ98" s="255" t="str">
        <f t="shared" si="92"/>
        <v/>
      </c>
      <c r="BR98" s="83"/>
      <c r="BS98" s="83"/>
      <c r="BT98" s="83"/>
      <c r="BU98" s="83"/>
      <c r="BV98" s="83"/>
      <c r="BW98" s="83"/>
      <c r="BX98" s="83"/>
      <c r="BY98" s="83"/>
      <c r="BZ98" s="83"/>
      <c r="CA98" s="83"/>
    </row>
    <row r="99" spans="1:79" ht="12" customHeight="1" x14ac:dyDescent="0.35">
      <c r="A99" s="78"/>
      <c r="B99" s="122"/>
      <c r="C99" s="123" t="s">
        <v>339</v>
      </c>
      <c r="D99" s="112">
        <f t="shared" si="61"/>
        <v>4</v>
      </c>
      <c r="E99" s="124">
        <v>1540</v>
      </c>
      <c r="F99" s="104">
        <f t="shared" si="62"/>
        <v>6160</v>
      </c>
      <c r="G99" s="105" t="s">
        <v>50</v>
      </c>
      <c r="H99" s="125"/>
      <c r="I99" s="83" t="str">
        <f t="shared" si="63"/>
        <v/>
      </c>
      <c r="J99" s="204"/>
      <c r="K99" s="241" t="str">
        <f t="shared" si="64"/>
        <v/>
      </c>
      <c r="L99" s="204"/>
      <c r="M99" s="241" t="str">
        <f t="shared" si="65"/>
        <v/>
      </c>
      <c r="N99" s="204"/>
      <c r="O99" s="241" t="str">
        <f t="shared" si="66"/>
        <v/>
      </c>
      <c r="P99" s="204"/>
      <c r="Q99" s="241" t="str">
        <f t="shared" si="67"/>
        <v/>
      </c>
      <c r="R99" s="204"/>
      <c r="S99" s="241" t="str">
        <f t="shared" si="68"/>
        <v/>
      </c>
      <c r="T99" s="204"/>
      <c r="U99" s="241" t="str">
        <f t="shared" si="69"/>
        <v/>
      </c>
      <c r="V99" s="204"/>
      <c r="W99" s="241" t="str">
        <f t="shared" si="70"/>
        <v/>
      </c>
      <c r="X99" s="204">
        <v>4</v>
      </c>
      <c r="Y99" s="241">
        <f t="shared" si="71"/>
        <v>6160</v>
      </c>
      <c r="Z99" s="204"/>
      <c r="AA99" s="241" t="str">
        <f t="shared" si="72"/>
        <v/>
      </c>
      <c r="AB99" s="204"/>
      <c r="AC99" s="241" t="str">
        <f t="shared" si="73"/>
        <v/>
      </c>
      <c r="AD99" s="204"/>
      <c r="AE99" s="241" t="str">
        <f t="shared" si="74"/>
        <v/>
      </c>
      <c r="AF99" s="204"/>
      <c r="AG99" s="241" t="str">
        <f t="shared" si="75"/>
        <v/>
      </c>
      <c r="AH99" s="204"/>
      <c r="AI99" s="241" t="str">
        <f t="shared" si="76"/>
        <v/>
      </c>
      <c r="AJ99" s="204"/>
      <c r="AK99" s="243" t="str">
        <f t="shared" si="77"/>
        <v/>
      </c>
      <c r="AL99" s="204"/>
      <c r="AM99" s="243" t="str">
        <f t="shared" si="77"/>
        <v/>
      </c>
      <c r="AN99" s="83"/>
      <c r="AO99" s="114" t="str">
        <f t="shared" si="78"/>
        <v/>
      </c>
      <c r="AP99" s="115" t="str">
        <f t="shared" si="79"/>
        <v/>
      </c>
      <c r="AQ99" s="115" t="str">
        <f t="shared" si="80"/>
        <v/>
      </c>
      <c r="AR99" s="115" t="str">
        <f t="shared" si="81"/>
        <v/>
      </c>
      <c r="AS99" s="115" t="str">
        <f t="shared" si="82"/>
        <v/>
      </c>
      <c r="AT99" s="115" t="str">
        <f t="shared" si="83"/>
        <v/>
      </c>
      <c r="AU99" s="115" t="str">
        <f t="shared" si="84"/>
        <v/>
      </c>
      <c r="AV99" s="115" t="str">
        <f t="shared" si="85"/>
        <v/>
      </c>
      <c r="AW99" s="115" t="str">
        <f t="shared" si="86"/>
        <v/>
      </c>
      <c r="AX99" s="115" t="str">
        <f t="shared" si="87"/>
        <v/>
      </c>
      <c r="AY99" s="115" t="str">
        <f t="shared" si="88"/>
        <v/>
      </c>
      <c r="AZ99" s="115" t="str">
        <f t="shared" si="89"/>
        <v/>
      </c>
      <c r="BA99" s="115" t="str">
        <f t="shared" si="47"/>
        <v/>
      </c>
      <c r="BB99" s="116" t="str">
        <f t="shared" si="90"/>
        <v/>
      </c>
      <c r="BC99" s="83" t="str">
        <f t="shared" si="91"/>
        <v/>
      </c>
      <c r="BD99" s="117" t="str">
        <f t="shared" si="48"/>
        <v/>
      </c>
      <c r="BE99" s="115" t="str">
        <f t="shared" si="49"/>
        <v/>
      </c>
      <c r="BF99" s="115" t="str">
        <f t="shared" si="50"/>
        <v/>
      </c>
      <c r="BG99" s="115" t="str">
        <f t="shared" si="51"/>
        <v/>
      </c>
      <c r="BH99" s="115" t="str">
        <f t="shared" si="52"/>
        <v/>
      </c>
      <c r="BI99" s="115" t="str">
        <f t="shared" si="53"/>
        <v/>
      </c>
      <c r="BJ99" s="115" t="str">
        <f t="shared" si="54"/>
        <v/>
      </c>
      <c r="BK99" s="115">
        <f t="shared" si="55"/>
        <v>6160</v>
      </c>
      <c r="BL99" s="115" t="str">
        <f t="shared" si="56"/>
        <v/>
      </c>
      <c r="BM99" s="115" t="str">
        <f t="shared" si="57"/>
        <v/>
      </c>
      <c r="BN99" s="115" t="str">
        <f t="shared" si="58"/>
        <v/>
      </c>
      <c r="BO99" s="115" t="str">
        <f t="shared" si="59"/>
        <v/>
      </c>
      <c r="BP99" s="115" t="str">
        <f t="shared" si="60"/>
        <v/>
      </c>
      <c r="BQ99" s="255" t="str">
        <f t="shared" si="92"/>
        <v/>
      </c>
      <c r="BR99" s="83"/>
      <c r="BS99" s="83"/>
      <c r="BT99" s="83"/>
      <c r="BU99" s="83"/>
      <c r="BV99" s="83"/>
      <c r="BW99" s="83"/>
      <c r="BX99" s="83"/>
      <c r="BY99" s="83"/>
      <c r="BZ99" s="83"/>
      <c r="CA99" s="83"/>
    </row>
    <row r="100" spans="1:79" ht="12" customHeight="1" x14ac:dyDescent="0.35">
      <c r="A100" s="78"/>
      <c r="B100" s="122"/>
      <c r="C100" s="123" t="s">
        <v>340</v>
      </c>
      <c r="D100" s="112">
        <f t="shared" si="61"/>
        <v>23</v>
      </c>
      <c r="E100" s="124">
        <v>878</v>
      </c>
      <c r="F100" s="104">
        <f t="shared" si="62"/>
        <v>20194</v>
      </c>
      <c r="G100" s="105" t="s">
        <v>50</v>
      </c>
      <c r="H100" s="125"/>
      <c r="I100" s="83" t="str">
        <f t="shared" si="63"/>
        <v/>
      </c>
      <c r="J100" s="204"/>
      <c r="K100" s="241" t="str">
        <f t="shared" si="64"/>
        <v/>
      </c>
      <c r="L100" s="204"/>
      <c r="M100" s="241" t="str">
        <f t="shared" si="65"/>
        <v/>
      </c>
      <c r="N100" s="204"/>
      <c r="O100" s="241" t="str">
        <f t="shared" si="66"/>
        <v/>
      </c>
      <c r="P100" s="204">
        <v>2</v>
      </c>
      <c r="Q100" s="241">
        <f t="shared" si="67"/>
        <v>1756</v>
      </c>
      <c r="R100" s="204"/>
      <c r="S100" s="241" t="str">
        <f t="shared" si="68"/>
        <v/>
      </c>
      <c r="T100" s="204"/>
      <c r="U100" s="241" t="str">
        <f t="shared" si="69"/>
        <v/>
      </c>
      <c r="V100" s="204"/>
      <c r="W100" s="241" t="str">
        <f t="shared" si="70"/>
        <v/>
      </c>
      <c r="X100" s="204">
        <v>8</v>
      </c>
      <c r="Y100" s="241">
        <f t="shared" si="71"/>
        <v>7024</v>
      </c>
      <c r="Z100" s="204"/>
      <c r="AA100" s="241" t="str">
        <f t="shared" si="72"/>
        <v/>
      </c>
      <c r="AB100" s="204">
        <v>3</v>
      </c>
      <c r="AC100" s="241">
        <f t="shared" si="73"/>
        <v>2634</v>
      </c>
      <c r="AD100" s="204"/>
      <c r="AE100" s="241" t="str">
        <f t="shared" si="74"/>
        <v/>
      </c>
      <c r="AF100" s="204"/>
      <c r="AG100" s="241" t="str">
        <f t="shared" si="75"/>
        <v/>
      </c>
      <c r="AH100" s="204"/>
      <c r="AI100" s="241" t="str">
        <f t="shared" si="76"/>
        <v/>
      </c>
      <c r="AJ100" s="204">
        <v>10</v>
      </c>
      <c r="AK100" s="243">
        <f t="shared" si="77"/>
        <v>8780</v>
      </c>
      <c r="AL100" s="204"/>
      <c r="AM100" s="243" t="str">
        <f t="shared" si="77"/>
        <v/>
      </c>
      <c r="AN100" s="83"/>
      <c r="AO100" s="114">
        <f t="shared" si="78"/>
        <v>47.47769441370351</v>
      </c>
      <c r="AP100" s="115">
        <f t="shared" si="79"/>
        <v>2643.6953536499227</v>
      </c>
      <c r="AQ100" s="115">
        <f t="shared" si="80"/>
        <v>433.11909613533402</v>
      </c>
      <c r="AR100" s="115">
        <f t="shared" si="81"/>
        <v>1759.431462660084</v>
      </c>
      <c r="AS100" s="115">
        <f t="shared" si="82"/>
        <v>47.47769441370351</v>
      </c>
      <c r="AT100" s="115">
        <f t="shared" si="83"/>
        <v>976.85764825703393</v>
      </c>
      <c r="AU100" s="115">
        <f t="shared" si="84"/>
        <v>356.54216966161863</v>
      </c>
      <c r="AV100" s="115">
        <f t="shared" si="85"/>
        <v>1501.5203742966105</v>
      </c>
      <c r="AW100" s="115">
        <f t="shared" si="86"/>
        <v>68.000310708659214</v>
      </c>
      <c r="AX100" s="115">
        <f t="shared" si="87"/>
        <v>570.34494837623174</v>
      </c>
      <c r="AY100" s="115">
        <f t="shared" si="88"/>
        <v>59.423694943603103</v>
      </c>
      <c r="AZ100" s="115">
        <f t="shared" si="89"/>
        <v>162.95569953606625</v>
      </c>
      <c r="BA100" s="115">
        <f t="shared" si="47"/>
        <v>83.315696003402294</v>
      </c>
      <c r="BB100" s="116">
        <f t="shared" si="90"/>
        <v>69.838156944028938</v>
      </c>
      <c r="BC100" s="83"/>
      <c r="BD100" s="117">
        <f t="shared" si="48"/>
        <v>47.47769441370351</v>
      </c>
      <c r="BE100" s="115">
        <f t="shared" si="49"/>
        <v>2643.6953536499227</v>
      </c>
      <c r="BF100" s="115">
        <f t="shared" si="50"/>
        <v>433.11909613533402</v>
      </c>
      <c r="BG100" s="115">
        <f t="shared" si="51"/>
        <v>3515.431462660084</v>
      </c>
      <c r="BH100" s="115">
        <f t="shared" si="52"/>
        <v>47.47769441370351</v>
      </c>
      <c r="BI100" s="115">
        <f t="shared" si="53"/>
        <v>976.85764825703393</v>
      </c>
      <c r="BJ100" s="115">
        <f t="shared" si="54"/>
        <v>356.54216966161863</v>
      </c>
      <c r="BK100" s="115">
        <f t="shared" si="55"/>
        <v>8525.5203742966114</v>
      </c>
      <c r="BL100" s="115">
        <f t="shared" si="56"/>
        <v>68.000310708659214</v>
      </c>
      <c r="BM100" s="115">
        <f t="shared" si="57"/>
        <v>3204.3449483762315</v>
      </c>
      <c r="BN100" s="115">
        <f t="shared" si="58"/>
        <v>59.423694943603103</v>
      </c>
      <c r="BO100" s="115">
        <f t="shared" si="59"/>
        <v>162.95569953606625</v>
      </c>
      <c r="BP100" s="115">
        <f t="shared" si="60"/>
        <v>83.315696003402294</v>
      </c>
      <c r="BQ100" s="255">
        <f t="shared" si="92"/>
        <v>69.838156944028938</v>
      </c>
      <c r="BR100" s="83"/>
      <c r="BS100" s="83"/>
      <c r="BT100" s="83"/>
      <c r="BU100" s="83"/>
      <c r="BV100" s="83"/>
      <c r="BW100" s="83"/>
      <c r="BX100" s="83"/>
      <c r="BY100" s="83"/>
      <c r="BZ100" s="83"/>
      <c r="CA100" s="83"/>
    </row>
    <row r="101" spans="1:79" ht="12" customHeight="1" x14ac:dyDescent="0.35">
      <c r="A101" s="78"/>
      <c r="B101" s="122"/>
      <c r="C101" s="123" t="s">
        <v>341</v>
      </c>
      <c r="D101" s="112">
        <f t="shared" si="61"/>
        <v>80</v>
      </c>
      <c r="E101" s="124">
        <v>117</v>
      </c>
      <c r="F101" s="104">
        <f t="shared" si="62"/>
        <v>9360</v>
      </c>
      <c r="G101" s="105" t="s">
        <v>50</v>
      </c>
      <c r="H101" s="125"/>
      <c r="I101" s="83" t="str">
        <f t="shared" si="63"/>
        <v/>
      </c>
      <c r="J101" s="204">
        <v>1</v>
      </c>
      <c r="K101" s="241">
        <f t="shared" si="64"/>
        <v>117</v>
      </c>
      <c r="L101" s="204">
        <v>20</v>
      </c>
      <c r="M101" s="241">
        <f t="shared" si="65"/>
        <v>2340</v>
      </c>
      <c r="N101" s="204">
        <v>5</v>
      </c>
      <c r="O101" s="241">
        <f t="shared" si="66"/>
        <v>585</v>
      </c>
      <c r="P101" s="204">
        <v>16</v>
      </c>
      <c r="Q101" s="241">
        <f t="shared" si="67"/>
        <v>1872</v>
      </c>
      <c r="R101" s="204">
        <v>1</v>
      </c>
      <c r="S101" s="241">
        <f t="shared" si="68"/>
        <v>117</v>
      </c>
      <c r="T101" s="204">
        <v>7</v>
      </c>
      <c r="U101" s="241">
        <f t="shared" si="69"/>
        <v>819</v>
      </c>
      <c r="V101" s="204">
        <v>5</v>
      </c>
      <c r="W101" s="241">
        <f t="shared" si="70"/>
        <v>585</v>
      </c>
      <c r="X101" s="204">
        <v>11</v>
      </c>
      <c r="Y101" s="241">
        <f t="shared" si="71"/>
        <v>1287</v>
      </c>
      <c r="Z101" s="204">
        <v>1</v>
      </c>
      <c r="AA101" s="241">
        <f t="shared" si="72"/>
        <v>117</v>
      </c>
      <c r="AB101" s="204">
        <v>6</v>
      </c>
      <c r="AC101" s="241">
        <f t="shared" si="73"/>
        <v>702</v>
      </c>
      <c r="AD101" s="204">
        <v>1</v>
      </c>
      <c r="AE101" s="241">
        <f t="shared" si="74"/>
        <v>117</v>
      </c>
      <c r="AF101" s="204">
        <v>2</v>
      </c>
      <c r="AG101" s="241">
        <f t="shared" si="75"/>
        <v>234</v>
      </c>
      <c r="AH101" s="204">
        <v>1</v>
      </c>
      <c r="AI101" s="241">
        <f t="shared" si="76"/>
        <v>117</v>
      </c>
      <c r="AJ101" s="204">
        <v>3</v>
      </c>
      <c r="AK101" s="243">
        <f t="shared" si="77"/>
        <v>351</v>
      </c>
      <c r="AL101" s="204"/>
      <c r="AM101" s="243" t="str">
        <f t="shared" si="77"/>
        <v/>
      </c>
      <c r="AN101" s="83"/>
      <c r="AO101" s="114">
        <f t="shared" si="78"/>
        <v>1.8980262800922474</v>
      </c>
      <c r="AP101" s="115">
        <f t="shared" si="79"/>
        <v>105.6875932951165</v>
      </c>
      <c r="AQ101" s="115">
        <f t="shared" si="80"/>
        <v>17.314897806777019</v>
      </c>
      <c r="AR101" s="115">
        <f t="shared" si="81"/>
        <v>70.33718034096691</v>
      </c>
      <c r="AS101" s="115">
        <f t="shared" si="82"/>
        <v>1.8980262800922474</v>
      </c>
      <c r="AT101" s="115">
        <f t="shared" si="83"/>
        <v>39.052054047633135</v>
      </c>
      <c r="AU101" s="115">
        <f t="shared" si="84"/>
        <v>14.253565096950814</v>
      </c>
      <c r="AV101" s="115">
        <f t="shared" si="85"/>
        <v>60.02661177427224</v>
      </c>
      <c r="AW101" s="115">
        <f t="shared" si="86"/>
        <v>2.7184634463256701</v>
      </c>
      <c r="AX101" s="115">
        <f t="shared" si="87"/>
        <v>22.800806022785576</v>
      </c>
      <c r="AY101" s="115">
        <f t="shared" si="88"/>
        <v>2.3755941828251355</v>
      </c>
      <c r="AZ101" s="115">
        <f t="shared" si="89"/>
        <v>6.5145160065101662</v>
      </c>
      <c r="BA101" s="115">
        <f t="shared" si="47"/>
        <v>3.3307299882909116</v>
      </c>
      <c r="BB101" s="116">
        <f t="shared" si="90"/>
        <v>2.7919354313615212</v>
      </c>
      <c r="BC101" s="83" t="str">
        <f t="shared" si="91"/>
        <v/>
      </c>
      <c r="BD101" s="117">
        <f t="shared" si="48"/>
        <v>118.89802628009225</v>
      </c>
      <c r="BE101" s="115">
        <f t="shared" si="49"/>
        <v>2445.6875932951166</v>
      </c>
      <c r="BF101" s="115">
        <f t="shared" si="50"/>
        <v>602.31489780677703</v>
      </c>
      <c r="BG101" s="115">
        <f t="shared" si="51"/>
        <v>1942.3371803409668</v>
      </c>
      <c r="BH101" s="115">
        <f t="shared" si="52"/>
        <v>118.89802628009225</v>
      </c>
      <c r="BI101" s="115">
        <f t="shared" si="53"/>
        <v>858.05205404763319</v>
      </c>
      <c r="BJ101" s="115">
        <f t="shared" si="54"/>
        <v>599.25356509695087</v>
      </c>
      <c r="BK101" s="115">
        <f t="shared" si="55"/>
        <v>1347.0266117742722</v>
      </c>
      <c r="BL101" s="115">
        <f t="shared" si="56"/>
        <v>119.71846344632567</v>
      </c>
      <c r="BM101" s="115">
        <f t="shared" si="57"/>
        <v>724.80080602278554</v>
      </c>
      <c r="BN101" s="115">
        <f t="shared" si="58"/>
        <v>119.37559418282514</v>
      </c>
      <c r="BO101" s="115">
        <f t="shared" si="59"/>
        <v>240.51451600651018</v>
      </c>
      <c r="BP101" s="115">
        <f t="shared" si="60"/>
        <v>120.33072998829091</v>
      </c>
      <c r="BQ101" s="255">
        <f t="shared" si="92"/>
        <v>2.7919354313615212</v>
      </c>
      <c r="BR101" s="83"/>
      <c r="BS101" s="83"/>
      <c r="BT101" s="83"/>
      <c r="BU101" s="83"/>
      <c r="BV101" s="83"/>
      <c r="BW101" s="83"/>
      <c r="BX101" s="83"/>
      <c r="BY101" s="83"/>
      <c r="BZ101" s="83"/>
      <c r="CA101" s="83"/>
    </row>
    <row r="102" spans="1:79" ht="12" customHeight="1" x14ac:dyDescent="0.35">
      <c r="A102" s="78"/>
      <c r="B102" s="122"/>
      <c r="C102" s="123" t="s">
        <v>342</v>
      </c>
      <c r="D102" s="112">
        <f t="shared" si="61"/>
        <v>3</v>
      </c>
      <c r="E102" s="124">
        <v>134</v>
      </c>
      <c r="F102" s="104">
        <f t="shared" si="62"/>
        <v>402</v>
      </c>
      <c r="G102" s="105" t="s">
        <v>50</v>
      </c>
      <c r="H102" s="125"/>
      <c r="I102" s="83" t="str">
        <f t="shared" si="63"/>
        <v/>
      </c>
      <c r="J102" s="204"/>
      <c r="K102" s="241" t="str">
        <f t="shared" si="64"/>
        <v/>
      </c>
      <c r="L102" s="204"/>
      <c r="M102" s="241" t="str">
        <f t="shared" si="65"/>
        <v/>
      </c>
      <c r="N102" s="204"/>
      <c r="O102" s="241" t="str">
        <f t="shared" si="66"/>
        <v/>
      </c>
      <c r="P102" s="204">
        <v>3</v>
      </c>
      <c r="Q102" s="241">
        <f t="shared" si="67"/>
        <v>402</v>
      </c>
      <c r="R102" s="204"/>
      <c r="S102" s="241" t="str">
        <f t="shared" si="68"/>
        <v/>
      </c>
      <c r="T102" s="204"/>
      <c r="U102" s="241" t="str">
        <f t="shared" si="69"/>
        <v/>
      </c>
      <c r="V102" s="204"/>
      <c r="W102" s="241" t="str">
        <f t="shared" si="70"/>
        <v/>
      </c>
      <c r="X102" s="204"/>
      <c r="Y102" s="241" t="str">
        <f t="shared" si="71"/>
        <v/>
      </c>
      <c r="Z102" s="204"/>
      <c r="AA102" s="241" t="str">
        <f t="shared" si="72"/>
        <v/>
      </c>
      <c r="AB102" s="204"/>
      <c r="AC102" s="241" t="str">
        <f t="shared" si="73"/>
        <v/>
      </c>
      <c r="AD102" s="204"/>
      <c r="AE102" s="241" t="str">
        <f t="shared" si="74"/>
        <v/>
      </c>
      <c r="AF102" s="204"/>
      <c r="AG102" s="241" t="str">
        <f t="shared" si="75"/>
        <v/>
      </c>
      <c r="AH102" s="204"/>
      <c r="AI102" s="241" t="str">
        <f t="shared" si="76"/>
        <v/>
      </c>
      <c r="AJ102" s="204"/>
      <c r="AK102" s="243" t="str">
        <f t="shared" si="77"/>
        <v/>
      </c>
      <c r="AL102" s="204"/>
      <c r="AM102" s="243" t="str">
        <f t="shared" si="77"/>
        <v/>
      </c>
      <c r="AN102" s="83"/>
      <c r="AO102" s="114" t="str">
        <f t="shared" si="78"/>
        <v/>
      </c>
      <c r="AP102" s="115" t="str">
        <f t="shared" si="79"/>
        <v/>
      </c>
      <c r="AQ102" s="115" t="str">
        <f t="shared" si="80"/>
        <v/>
      </c>
      <c r="AR102" s="115" t="str">
        <f t="shared" si="81"/>
        <v/>
      </c>
      <c r="AS102" s="115" t="str">
        <f t="shared" si="82"/>
        <v/>
      </c>
      <c r="AT102" s="115" t="str">
        <f t="shared" si="83"/>
        <v/>
      </c>
      <c r="AU102" s="115" t="str">
        <f t="shared" si="84"/>
        <v/>
      </c>
      <c r="AV102" s="115" t="str">
        <f t="shared" si="85"/>
        <v/>
      </c>
      <c r="AW102" s="115" t="str">
        <f t="shared" si="86"/>
        <v/>
      </c>
      <c r="AX102" s="115" t="str">
        <f t="shared" si="87"/>
        <v/>
      </c>
      <c r="AY102" s="115" t="str">
        <f t="shared" si="88"/>
        <v/>
      </c>
      <c r="AZ102" s="115" t="str">
        <f t="shared" si="89"/>
        <v/>
      </c>
      <c r="BA102" s="115" t="str">
        <f t="shared" si="47"/>
        <v/>
      </c>
      <c r="BB102" s="116" t="str">
        <f t="shared" si="90"/>
        <v/>
      </c>
      <c r="BC102" s="83" t="str">
        <f t="shared" si="91"/>
        <v/>
      </c>
      <c r="BD102" s="117" t="str">
        <f t="shared" si="48"/>
        <v/>
      </c>
      <c r="BE102" s="115" t="str">
        <f t="shared" si="49"/>
        <v/>
      </c>
      <c r="BF102" s="115" t="str">
        <f t="shared" si="50"/>
        <v/>
      </c>
      <c r="BG102" s="115">
        <f t="shared" si="51"/>
        <v>402</v>
      </c>
      <c r="BH102" s="115" t="str">
        <f t="shared" si="52"/>
        <v/>
      </c>
      <c r="BI102" s="115" t="str">
        <f t="shared" si="53"/>
        <v/>
      </c>
      <c r="BJ102" s="115" t="str">
        <f t="shared" si="54"/>
        <v/>
      </c>
      <c r="BK102" s="115" t="str">
        <f t="shared" si="55"/>
        <v/>
      </c>
      <c r="BL102" s="115" t="str">
        <f t="shared" si="56"/>
        <v/>
      </c>
      <c r="BM102" s="115" t="str">
        <f t="shared" si="57"/>
        <v/>
      </c>
      <c r="BN102" s="115" t="str">
        <f t="shared" si="58"/>
        <v/>
      </c>
      <c r="BO102" s="115" t="str">
        <f t="shared" si="59"/>
        <v/>
      </c>
      <c r="BP102" s="115" t="str">
        <f t="shared" si="60"/>
        <v/>
      </c>
      <c r="BQ102" s="255" t="str">
        <f t="shared" si="92"/>
        <v/>
      </c>
      <c r="BR102" s="83"/>
      <c r="BS102" s="83"/>
      <c r="BT102" s="83"/>
      <c r="BU102" s="83"/>
      <c r="BV102" s="83"/>
      <c r="BW102" s="83"/>
      <c r="BX102" s="83"/>
      <c r="BY102" s="83"/>
      <c r="BZ102" s="83"/>
      <c r="CA102" s="83"/>
    </row>
    <row r="103" spans="1:79" ht="12" customHeight="1" thickBot="1" x14ac:dyDescent="0.4">
      <c r="A103" s="78"/>
      <c r="B103" s="126"/>
      <c r="C103" s="127" t="s">
        <v>343</v>
      </c>
      <c r="D103" s="128">
        <f t="shared" si="61"/>
        <v>1</v>
      </c>
      <c r="E103" s="129">
        <v>12870</v>
      </c>
      <c r="F103" s="130">
        <f t="shared" si="62"/>
        <v>12870</v>
      </c>
      <c r="G103" s="131" t="s">
        <v>50</v>
      </c>
      <c r="H103" s="132"/>
      <c r="I103" s="133" t="str">
        <f t="shared" si="63"/>
        <v/>
      </c>
      <c r="J103" s="205"/>
      <c r="K103" s="244" t="str">
        <f t="shared" si="64"/>
        <v/>
      </c>
      <c r="L103" s="205"/>
      <c r="M103" s="244" t="str">
        <f t="shared" si="65"/>
        <v/>
      </c>
      <c r="N103" s="205"/>
      <c r="O103" s="244" t="str">
        <f t="shared" si="66"/>
        <v/>
      </c>
      <c r="P103" s="205"/>
      <c r="Q103" s="244" t="str">
        <f t="shared" si="67"/>
        <v/>
      </c>
      <c r="R103" s="205"/>
      <c r="S103" s="244" t="str">
        <f t="shared" si="68"/>
        <v/>
      </c>
      <c r="T103" s="205"/>
      <c r="U103" s="244" t="str">
        <f t="shared" si="69"/>
        <v/>
      </c>
      <c r="V103" s="205"/>
      <c r="W103" s="244" t="str">
        <f t="shared" si="70"/>
        <v/>
      </c>
      <c r="X103" s="205"/>
      <c r="Y103" s="244" t="str">
        <f t="shared" si="71"/>
        <v/>
      </c>
      <c r="Z103" s="205"/>
      <c r="AA103" s="244" t="str">
        <f t="shared" si="72"/>
        <v/>
      </c>
      <c r="AB103" s="205"/>
      <c r="AC103" s="244" t="str">
        <f t="shared" si="73"/>
        <v/>
      </c>
      <c r="AD103" s="205"/>
      <c r="AE103" s="244" t="str">
        <f t="shared" si="74"/>
        <v/>
      </c>
      <c r="AF103" s="205"/>
      <c r="AG103" s="244" t="str">
        <f t="shared" si="75"/>
        <v/>
      </c>
      <c r="AH103" s="205"/>
      <c r="AI103" s="244" t="str">
        <f t="shared" si="76"/>
        <v/>
      </c>
      <c r="AJ103" s="205">
        <v>1</v>
      </c>
      <c r="AK103" s="245">
        <f t="shared" si="77"/>
        <v>12870</v>
      </c>
      <c r="AL103" s="205"/>
      <c r="AM103" s="245" t="str">
        <f t="shared" si="77"/>
        <v/>
      </c>
      <c r="AN103" s="133"/>
      <c r="AO103" s="134">
        <f t="shared" si="78"/>
        <v>69.594296936715736</v>
      </c>
      <c r="AP103" s="135">
        <f t="shared" si="79"/>
        <v>3875.2117541542716</v>
      </c>
      <c r="AQ103" s="135">
        <f t="shared" si="80"/>
        <v>634.8795862484908</v>
      </c>
      <c r="AR103" s="135">
        <f t="shared" si="81"/>
        <v>2579.0299458354534</v>
      </c>
      <c r="AS103" s="135">
        <f t="shared" si="82"/>
        <v>69.594296936715736</v>
      </c>
      <c r="AT103" s="135">
        <f t="shared" si="83"/>
        <v>1431.9086484132149</v>
      </c>
      <c r="AU103" s="135">
        <f t="shared" si="84"/>
        <v>522.63072022152983</v>
      </c>
      <c r="AV103" s="135">
        <f t="shared" si="85"/>
        <v>2200.9757650566489</v>
      </c>
      <c r="AW103" s="135">
        <f t="shared" si="86"/>
        <v>99.676993031941237</v>
      </c>
      <c r="AX103" s="135">
        <f t="shared" si="87"/>
        <v>836.02955416880445</v>
      </c>
      <c r="AY103" s="135">
        <f t="shared" si="88"/>
        <v>87.105120036921633</v>
      </c>
      <c r="AZ103" s="135">
        <f t="shared" si="89"/>
        <v>238.86558690537274</v>
      </c>
      <c r="BA103" s="135">
        <f t="shared" si="47"/>
        <v>122.12676623733343</v>
      </c>
      <c r="BB103" s="136">
        <f t="shared" si="90"/>
        <v>102.37096581658912</v>
      </c>
      <c r="BC103" s="256" t="str">
        <f t="shared" si="91"/>
        <v/>
      </c>
      <c r="BD103" s="137">
        <f t="shared" si="48"/>
        <v>69.594296936715736</v>
      </c>
      <c r="BE103" s="135">
        <f t="shared" si="49"/>
        <v>3875.2117541542716</v>
      </c>
      <c r="BF103" s="135">
        <f t="shared" si="50"/>
        <v>634.8795862484908</v>
      </c>
      <c r="BG103" s="135">
        <f t="shared" si="51"/>
        <v>2579.0299458354534</v>
      </c>
      <c r="BH103" s="135">
        <f t="shared" si="52"/>
        <v>69.594296936715736</v>
      </c>
      <c r="BI103" s="135">
        <f t="shared" si="53"/>
        <v>1431.9086484132149</v>
      </c>
      <c r="BJ103" s="135">
        <f t="shared" si="54"/>
        <v>522.63072022152983</v>
      </c>
      <c r="BK103" s="135">
        <f t="shared" si="55"/>
        <v>2200.9757650566489</v>
      </c>
      <c r="BL103" s="135">
        <f t="shared" si="56"/>
        <v>99.676993031941237</v>
      </c>
      <c r="BM103" s="135">
        <f t="shared" si="57"/>
        <v>836.02955416880445</v>
      </c>
      <c r="BN103" s="135">
        <f t="shared" si="58"/>
        <v>87.105120036921633</v>
      </c>
      <c r="BO103" s="135">
        <f t="shared" si="59"/>
        <v>238.86558690537274</v>
      </c>
      <c r="BP103" s="135">
        <f t="shared" si="60"/>
        <v>122.12676623733343</v>
      </c>
      <c r="BQ103" s="257">
        <f t="shared" si="92"/>
        <v>102.37096581658912</v>
      </c>
      <c r="BR103" s="83"/>
      <c r="BS103" s="83"/>
      <c r="BT103" s="139"/>
      <c r="BU103" s="139"/>
      <c r="BV103" s="139"/>
      <c r="BW103" s="139"/>
      <c r="BX103" s="139"/>
      <c r="BY103" s="139"/>
      <c r="BZ103" s="139"/>
      <c r="CA103" s="83"/>
    </row>
    <row r="104" spans="1:79" s="138" customFormat="1" ht="12" customHeight="1" x14ac:dyDescent="0.35">
      <c r="B104" s="139"/>
      <c r="C104" s="140" t="s">
        <v>344</v>
      </c>
      <c r="D104" s="141"/>
      <c r="E104" s="142"/>
      <c r="F104" s="143">
        <f>SUM(F7:F103)</f>
        <v>557418.46016000002</v>
      </c>
      <c r="G104" s="142"/>
      <c r="H104" s="142"/>
      <c r="I104" s="144"/>
      <c r="J104" s="145"/>
      <c r="K104" s="146">
        <f>SUM(K7:K103)</f>
        <v>2332.4517850000002</v>
      </c>
      <c r="L104" s="147"/>
      <c r="M104" s="146">
        <f>SUM(M7:M103)</f>
        <v>101990.50229500001</v>
      </c>
      <c r="N104" s="147"/>
      <c r="O104" s="146">
        <f>SUM(O7:O103)</f>
        <v>30600.142345000007</v>
      </c>
      <c r="P104" s="147"/>
      <c r="Q104" s="146">
        <f>SUM(Q7:Q103)</f>
        <v>80233.145035000009</v>
      </c>
      <c r="R104" s="147"/>
      <c r="S104" s="146">
        <f>SUM(S7:S103)</f>
        <v>2907.1686550000004</v>
      </c>
      <c r="T104" s="147"/>
      <c r="U104" s="146">
        <f>SUM(U7:U103)</f>
        <v>43843.347135000011</v>
      </c>
      <c r="V104" s="147"/>
      <c r="W104" s="146">
        <f>SUM(W7:W103)</f>
        <v>16976.109525</v>
      </c>
      <c r="X104" s="147"/>
      <c r="Y104" s="146">
        <f>SUM(Y7:Y103)</f>
        <v>85781.878929999992</v>
      </c>
      <c r="Z104" s="147"/>
      <c r="AA104" s="146">
        <f>SUM(AA7:AA103)</f>
        <v>3137.824255</v>
      </c>
      <c r="AB104" s="147"/>
      <c r="AC104" s="146">
        <f>SUM(AC7:AC103)</f>
        <v>26831.488055000002</v>
      </c>
      <c r="AD104" s="147"/>
      <c r="AE104" s="146">
        <f>SUM(AE7:AE103)</f>
        <v>4849.6779799999995</v>
      </c>
      <c r="AF104" s="147"/>
      <c r="AG104" s="146">
        <f>SUM(AG7:AG103)</f>
        <v>9972.298420000001</v>
      </c>
      <c r="AH104" s="147"/>
      <c r="AI104" s="146">
        <f>SUM(AI7:AI103)</f>
        <v>691.71687000000009</v>
      </c>
      <c r="AJ104" s="147"/>
      <c r="AK104" s="146">
        <f>SUM(AK7:AK103)</f>
        <v>147270.70887500001</v>
      </c>
      <c r="AL104" s="146"/>
      <c r="AM104" s="146">
        <f>SUM(AM7:AM103)</f>
        <v>0</v>
      </c>
      <c r="AN104" s="146"/>
      <c r="AO104" s="148">
        <f>SUM(AO7:AO103)</f>
        <v>796.36374852582514</v>
      </c>
      <c r="AP104" s="146">
        <f t="shared" ref="AP104:BB104" si="93">SUM(AP7:AP103)</f>
        <v>44343.83699106695</v>
      </c>
      <c r="AQ104" s="146">
        <f t="shared" si="93"/>
        <v>7264.8925188097837</v>
      </c>
      <c r="AR104" s="146">
        <f t="shared" si="93"/>
        <v>29511.699171176384</v>
      </c>
      <c r="AS104" s="146">
        <f t="shared" si="93"/>
        <v>796.36374852582514</v>
      </c>
      <c r="AT104" s="146">
        <f t="shared" si="93"/>
        <v>16385.252657036304</v>
      </c>
      <c r="AU104" s="146">
        <f t="shared" si="93"/>
        <v>5980.4348598971646</v>
      </c>
      <c r="AV104" s="146">
        <f t="shared" si="93"/>
        <v>25185.645775958677</v>
      </c>
      <c r="AW104" s="146">
        <f t="shared" si="93"/>
        <v>1140.5984011144074</v>
      </c>
      <c r="AX104" s="146">
        <f t="shared" si="93"/>
        <v>9566.6406435812005</v>
      </c>
      <c r="AY104" s="146">
        <f t="shared" si="93"/>
        <v>996.73914331619426</v>
      </c>
      <c r="AZ104" s="146">
        <f t="shared" si="93"/>
        <v>2733.3258981660583</v>
      </c>
      <c r="BA104" s="146">
        <f t="shared" si="93"/>
        <v>1397.4899328969318</v>
      </c>
      <c r="BB104" s="146">
        <f t="shared" si="93"/>
        <v>1171.4253849283195</v>
      </c>
      <c r="BC104" s="146"/>
      <c r="BD104" s="146">
        <f t="shared" ref="BD104:BQ104" si="94">SUM(BD7:BD103)</f>
        <v>3128.8155335258248</v>
      </c>
      <c r="BE104" s="146">
        <f t="shared" si="94"/>
        <v>146334.339286067</v>
      </c>
      <c r="BF104" s="146">
        <f t="shared" si="94"/>
        <v>37865.034863809815</v>
      </c>
      <c r="BG104" s="146">
        <f t="shared" si="94"/>
        <v>109744.84420617638</v>
      </c>
      <c r="BH104" s="146">
        <f t="shared" si="94"/>
        <v>3703.532403525825</v>
      </c>
      <c r="BI104" s="146">
        <f t="shared" si="94"/>
        <v>60228.599792036308</v>
      </c>
      <c r="BJ104" s="146">
        <f t="shared" si="94"/>
        <v>22956.544384897155</v>
      </c>
      <c r="BK104" s="146">
        <f t="shared" si="94"/>
        <v>110967.52470595868</v>
      </c>
      <c r="BL104" s="146">
        <f t="shared" si="94"/>
        <v>4278.4226561144078</v>
      </c>
      <c r="BM104" s="146">
        <f t="shared" si="94"/>
        <v>36398.128698581218</v>
      </c>
      <c r="BN104" s="146">
        <f t="shared" si="94"/>
        <v>5846.4171233161969</v>
      </c>
      <c r="BO104" s="146">
        <f t="shared" si="94"/>
        <v>12705.624318166061</v>
      </c>
      <c r="BP104" s="148">
        <f t="shared" si="94"/>
        <v>2089.2068028969315</v>
      </c>
      <c r="BQ104" s="246">
        <f t="shared" si="94"/>
        <v>1171.4253849283195</v>
      </c>
      <c r="BR104" s="139"/>
      <c r="BS104" s="139"/>
      <c r="BT104" s="139"/>
      <c r="BU104" s="139"/>
      <c r="BV104" s="139"/>
      <c r="BW104" s="139"/>
      <c r="BX104" s="139"/>
      <c r="BY104" s="139"/>
      <c r="BZ104" s="139"/>
      <c r="CA104" s="139"/>
    </row>
    <row r="105" spans="1:79" s="158" customFormat="1" ht="12" customHeight="1" x14ac:dyDescent="0.35">
      <c r="A105" s="138"/>
      <c r="B105" s="139"/>
      <c r="C105" s="149" t="s">
        <v>345</v>
      </c>
      <c r="D105" s="150"/>
      <c r="E105" s="151"/>
      <c r="F105" s="152">
        <f>SUMIF($G$7:$G$103,"x",$F$7:$F$103)</f>
        <v>557418.46016000002</v>
      </c>
      <c r="G105" s="151"/>
      <c r="H105" s="151"/>
      <c r="I105" s="153"/>
      <c r="J105" s="154"/>
      <c r="K105" s="155">
        <f>SUMIF($G$7:$G$103,"x",K$7:K$103)</f>
        <v>2332.4517850000002</v>
      </c>
      <c r="L105" s="156"/>
      <c r="M105" s="155">
        <f>SUMIF($G$7:$G$103,"x",M$7:M$103)</f>
        <v>101990.50229500001</v>
      </c>
      <c r="N105" s="156"/>
      <c r="O105" s="155">
        <f>SUMIF($G$7:$G$103,"x",O$7:O$103)</f>
        <v>30600.142345000007</v>
      </c>
      <c r="P105" s="156"/>
      <c r="Q105" s="155">
        <f>SUMIF($G$7:$G$103,"x",Q$7:Q$103)</f>
        <v>80233.145035000009</v>
      </c>
      <c r="R105" s="156"/>
      <c r="S105" s="155">
        <f>SUMIF($G$7:$G$103,"x",S$7:S$103)</f>
        <v>2907.1686550000004</v>
      </c>
      <c r="T105" s="156"/>
      <c r="U105" s="155">
        <f>SUMIF($G$7:$G$103,"x",U$7:U$103)</f>
        <v>43843.347135000011</v>
      </c>
      <c r="V105" s="156"/>
      <c r="W105" s="155">
        <f>SUMIF($G$7:$G$103,"x",W$7:W$103)</f>
        <v>16976.109525</v>
      </c>
      <c r="X105" s="156"/>
      <c r="Y105" s="155">
        <f>SUMIF($G$7:$G$103,"x",Y$7:Y$103)</f>
        <v>85781.878929999992</v>
      </c>
      <c r="Z105" s="156"/>
      <c r="AA105" s="155">
        <f>SUMIF($G$7:$G$103,"x",AA$7:AA$103)</f>
        <v>3137.824255</v>
      </c>
      <c r="AB105" s="156"/>
      <c r="AC105" s="155">
        <f>SUMIF($G$7:$G$103,"x",AC$7:AC$103)</f>
        <v>26831.488055000002</v>
      </c>
      <c r="AD105" s="156"/>
      <c r="AE105" s="155">
        <f>SUMIF($G$7:$G$103,"x",AE$7:AE$103)</f>
        <v>4849.6779799999995</v>
      </c>
      <c r="AF105" s="156"/>
      <c r="AG105" s="155">
        <f>SUMIF($G$7:$G$103,"x",AG$7:AG$103)</f>
        <v>9972.298420000001</v>
      </c>
      <c r="AH105" s="156"/>
      <c r="AI105" s="155">
        <f>SUMIF($G$7:$G$103,"x",AI$7:AI$103)</f>
        <v>691.71687000000009</v>
      </c>
      <c r="AJ105" s="156"/>
      <c r="AK105" s="155">
        <f>SUMIF($G$7:$G$103,"x",AK$7:AK$103)</f>
        <v>147270.70887500001</v>
      </c>
      <c r="AL105" s="155"/>
      <c r="AM105" s="155">
        <f>SUMIF($G$7:$G$103,"x",AM$7:AM$103)</f>
        <v>0</v>
      </c>
      <c r="AN105" s="155"/>
      <c r="AO105" s="155">
        <f>SUMIF($G$7:$G$103,"x",AO$7:AO$103)</f>
        <v>796.36374852582514</v>
      </c>
      <c r="AP105" s="155">
        <f t="shared" ref="AP105:BQ105" si="95">SUMIF($G$7:$G$103,"x",AP$7:AP$103)</f>
        <v>44343.83699106695</v>
      </c>
      <c r="AQ105" s="155">
        <f t="shared" si="95"/>
        <v>7264.8925188097837</v>
      </c>
      <c r="AR105" s="155">
        <f t="shared" si="95"/>
        <v>29511.699171176384</v>
      </c>
      <c r="AS105" s="155">
        <f t="shared" si="95"/>
        <v>796.36374852582514</v>
      </c>
      <c r="AT105" s="155">
        <f t="shared" si="95"/>
        <v>16385.252657036304</v>
      </c>
      <c r="AU105" s="155">
        <f t="shared" si="95"/>
        <v>5980.4348598971646</v>
      </c>
      <c r="AV105" s="155">
        <f t="shared" si="95"/>
        <v>25185.645775958677</v>
      </c>
      <c r="AW105" s="155">
        <f t="shared" si="95"/>
        <v>1140.5984011144074</v>
      </c>
      <c r="AX105" s="155">
        <f t="shared" si="95"/>
        <v>9566.6406435812005</v>
      </c>
      <c r="AY105" s="155">
        <f t="shared" si="95"/>
        <v>996.73914331619426</v>
      </c>
      <c r="AZ105" s="155">
        <f t="shared" si="95"/>
        <v>2733.3258981660583</v>
      </c>
      <c r="BA105" s="155">
        <f t="shared" si="95"/>
        <v>1397.4899328969318</v>
      </c>
      <c r="BB105" s="155">
        <f t="shared" si="95"/>
        <v>1171.4253849283195</v>
      </c>
      <c r="BC105" s="155"/>
      <c r="BD105" s="155">
        <f t="shared" si="95"/>
        <v>3128.8155335258248</v>
      </c>
      <c r="BE105" s="155">
        <f t="shared" si="95"/>
        <v>146334.339286067</v>
      </c>
      <c r="BF105" s="155">
        <f t="shared" si="95"/>
        <v>37865.034863809815</v>
      </c>
      <c r="BG105" s="155">
        <f t="shared" si="95"/>
        <v>109744.84420617638</v>
      </c>
      <c r="BH105" s="155">
        <f t="shared" si="95"/>
        <v>3703.532403525825</v>
      </c>
      <c r="BI105" s="155">
        <f t="shared" si="95"/>
        <v>60228.599792036308</v>
      </c>
      <c r="BJ105" s="155">
        <f t="shared" si="95"/>
        <v>22956.544384897155</v>
      </c>
      <c r="BK105" s="155">
        <f t="shared" si="95"/>
        <v>110967.52470595868</v>
      </c>
      <c r="BL105" s="155">
        <f t="shared" si="95"/>
        <v>4278.4226561144078</v>
      </c>
      <c r="BM105" s="155">
        <f t="shared" si="95"/>
        <v>36398.128698581218</v>
      </c>
      <c r="BN105" s="155">
        <f t="shared" si="95"/>
        <v>5846.4171233161969</v>
      </c>
      <c r="BO105" s="155">
        <f t="shared" si="95"/>
        <v>12705.624318166061</v>
      </c>
      <c r="BP105" s="155">
        <f t="shared" si="95"/>
        <v>2089.2068028969315</v>
      </c>
      <c r="BQ105" s="157">
        <f t="shared" si="95"/>
        <v>1171.4253849283195</v>
      </c>
      <c r="BR105" s="139"/>
      <c r="BS105" s="139"/>
      <c r="BT105" s="139"/>
      <c r="BU105" s="139"/>
      <c r="BV105" s="139"/>
      <c r="BW105" s="139"/>
      <c r="BX105" s="139"/>
      <c r="BY105" s="139"/>
      <c r="BZ105" s="139"/>
      <c r="CA105" s="139"/>
    </row>
    <row r="106" spans="1:79" s="158" customFormat="1" ht="12" customHeight="1" x14ac:dyDescent="0.35">
      <c r="A106" s="138"/>
      <c r="B106" s="139"/>
      <c r="C106" s="149" t="s">
        <v>346</v>
      </c>
      <c r="D106" s="150"/>
      <c r="E106" s="151"/>
      <c r="F106" s="159">
        <f>SUMIF($H$7:$H$103,"x",$F$7:$F$103)</f>
        <v>0</v>
      </c>
      <c r="G106" s="151"/>
      <c r="H106" s="151"/>
      <c r="I106" s="153"/>
      <c r="J106" s="154"/>
      <c r="K106" s="155">
        <f>SUMIF($H$7:$H$103,"x",K$7:K$103)</f>
        <v>0</v>
      </c>
      <c r="L106" s="156"/>
      <c r="M106" s="155">
        <f>SUMIF($H$7:$H$103,"x",M$7:M$103)</f>
        <v>0</v>
      </c>
      <c r="N106" s="156"/>
      <c r="O106" s="155">
        <f>SUMIF($H$7:$H$103,"x",O$7:O$103)</f>
        <v>0</v>
      </c>
      <c r="P106" s="156"/>
      <c r="Q106" s="155">
        <f>SUMIF($H$7:$H$103,"x",Q$7:Q$103)</f>
        <v>0</v>
      </c>
      <c r="R106" s="156"/>
      <c r="S106" s="155">
        <f>SUMIF($H$7:$H$103,"x",S$7:S$103)</f>
        <v>0</v>
      </c>
      <c r="T106" s="156"/>
      <c r="U106" s="155">
        <f>SUMIF($H$7:$H$103,"x",U$7:U$103)</f>
        <v>0</v>
      </c>
      <c r="V106" s="156"/>
      <c r="W106" s="155">
        <f>SUMIF($H$7:$H$103,"x",W$7:W$103)</f>
        <v>0</v>
      </c>
      <c r="X106" s="156"/>
      <c r="Y106" s="155">
        <f>SUMIF($H$7:$H$103,"x",Y$7:Y$103)</f>
        <v>0</v>
      </c>
      <c r="Z106" s="156"/>
      <c r="AA106" s="155">
        <f>SUMIF($H$7:$H$103,"x",AA$7:AA$103)</f>
        <v>0</v>
      </c>
      <c r="AB106" s="156"/>
      <c r="AC106" s="155">
        <f>SUMIF($H$7:$H$103,"x",AC$7:AC$103)</f>
        <v>0</v>
      </c>
      <c r="AD106" s="156"/>
      <c r="AE106" s="155">
        <f>SUMIF($H$7:$H$103,"x",AE$7:AE$103)</f>
        <v>0</v>
      </c>
      <c r="AF106" s="156"/>
      <c r="AG106" s="155">
        <f>SUMIF($H$7:$H$103,"x",AG$7:AG$103)</f>
        <v>0</v>
      </c>
      <c r="AH106" s="156"/>
      <c r="AI106" s="155">
        <f>SUMIF($H$7:$H$103,"x",AI$7:AI$103)</f>
        <v>0</v>
      </c>
      <c r="AJ106" s="156"/>
      <c r="AK106" s="155">
        <f>SUMIF($H$7:$H$103,"x",AK$7:AK$103)</f>
        <v>0</v>
      </c>
      <c r="AL106" s="155"/>
      <c r="AM106" s="155">
        <f>SUMIF($H$7:$H$103,"x",AM$7:AM$103)</f>
        <v>0</v>
      </c>
      <c r="AN106" s="155"/>
      <c r="AO106" s="155">
        <f>SUMIF($H$7:$H$103,"x",AO$7:AO$103)</f>
        <v>0</v>
      </c>
      <c r="AP106" s="155">
        <f t="shared" ref="AP106:BQ106" si="96">SUMIF($H$7:$H$103,"x",AP$7:AP$103)</f>
        <v>0</v>
      </c>
      <c r="AQ106" s="155">
        <f t="shared" si="96"/>
        <v>0</v>
      </c>
      <c r="AR106" s="155">
        <f t="shared" si="96"/>
        <v>0</v>
      </c>
      <c r="AS106" s="155">
        <f t="shared" si="96"/>
        <v>0</v>
      </c>
      <c r="AT106" s="155">
        <f t="shared" si="96"/>
        <v>0</v>
      </c>
      <c r="AU106" s="155">
        <f t="shared" si="96"/>
        <v>0</v>
      </c>
      <c r="AV106" s="155">
        <f t="shared" si="96"/>
        <v>0</v>
      </c>
      <c r="AW106" s="155">
        <f t="shared" si="96"/>
        <v>0</v>
      </c>
      <c r="AX106" s="155">
        <f t="shared" si="96"/>
        <v>0</v>
      </c>
      <c r="AY106" s="155">
        <f t="shared" si="96"/>
        <v>0</v>
      </c>
      <c r="AZ106" s="155">
        <f t="shared" si="96"/>
        <v>0</v>
      </c>
      <c r="BA106" s="155">
        <f t="shared" si="96"/>
        <v>0</v>
      </c>
      <c r="BB106" s="155">
        <f t="shared" si="96"/>
        <v>0</v>
      </c>
      <c r="BC106" s="155"/>
      <c r="BD106" s="155">
        <f t="shared" si="96"/>
        <v>0</v>
      </c>
      <c r="BE106" s="155">
        <f t="shared" si="96"/>
        <v>0</v>
      </c>
      <c r="BF106" s="155">
        <f t="shared" si="96"/>
        <v>0</v>
      </c>
      <c r="BG106" s="155">
        <f t="shared" si="96"/>
        <v>0</v>
      </c>
      <c r="BH106" s="155">
        <f t="shared" si="96"/>
        <v>0</v>
      </c>
      <c r="BI106" s="155">
        <f t="shared" si="96"/>
        <v>0</v>
      </c>
      <c r="BJ106" s="155">
        <f t="shared" si="96"/>
        <v>0</v>
      </c>
      <c r="BK106" s="155">
        <f t="shared" si="96"/>
        <v>0</v>
      </c>
      <c r="BL106" s="155">
        <f t="shared" si="96"/>
        <v>0</v>
      </c>
      <c r="BM106" s="155">
        <f t="shared" si="96"/>
        <v>0</v>
      </c>
      <c r="BN106" s="155">
        <f t="shared" si="96"/>
        <v>0</v>
      </c>
      <c r="BO106" s="155">
        <f t="shared" si="96"/>
        <v>0</v>
      </c>
      <c r="BP106" s="155">
        <f t="shared" si="96"/>
        <v>0</v>
      </c>
      <c r="BQ106" s="157">
        <f t="shared" si="96"/>
        <v>0</v>
      </c>
      <c r="BR106" s="139"/>
      <c r="BS106" s="139"/>
      <c r="BT106" s="139"/>
      <c r="BU106" s="139"/>
      <c r="BV106" s="139"/>
      <c r="BW106" s="139"/>
      <c r="BX106" s="139"/>
      <c r="BY106" s="139"/>
      <c r="BZ106" s="139"/>
      <c r="CA106" s="139"/>
    </row>
    <row r="107" spans="1:79" s="138" customFormat="1" ht="12" customHeight="1" x14ac:dyDescent="0.35">
      <c r="B107" s="139"/>
      <c r="C107" s="160" t="s">
        <v>58</v>
      </c>
      <c r="D107" s="161"/>
      <c r="E107" s="162"/>
      <c r="F107" s="163">
        <f>F104*2.5%</f>
        <v>13935.461504000001</v>
      </c>
      <c r="G107" s="164"/>
      <c r="H107" s="164"/>
      <c r="I107" s="163"/>
      <c r="J107" s="165"/>
      <c r="K107" s="166">
        <f>K104*2.5%</f>
        <v>58.311294625000009</v>
      </c>
      <c r="L107" s="167"/>
      <c r="M107" s="166">
        <f>M104*2.5%</f>
        <v>2549.7625573750006</v>
      </c>
      <c r="N107" s="167"/>
      <c r="O107" s="166">
        <f>O104*2.5%</f>
        <v>765.00355862500021</v>
      </c>
      <c r="P107" s="167"/>
      <c r="Q107" s="166">
        <f>Q104*2.5%</f>
        <v>2005.8286258750004</v>
      </c>
      <c r="R107" s="167"/>
      <c r="S107" s="166">
        <f>S104*2.5%</f>
        <v>72.67921637500001</v>
      </c>
      <c r="T107" s="167"/>
      <c r="U107" s="166">
        <f>U104*2.5%</f>
        <v>1096.0836783750003</v>
      </c>
      <c r="V107" s="167"/>
      <c r="W107" s="166">
        <f>W104*2.5%</f>
        <v>424.40273812500004</v>
      </c>
      <c r="X107" s="167"/>
      <c r="Y107" s="166">
        <f>Y104*2.5%</f>
        <v>2144.5469732500001</v>
      </c>
      <c r="Z107" s="167"/>
      <c r="AA107" s="166">
        <f>AA104*2.5%</f>
        <v>78.445606375000011</v>
      </c>
      <c r="AB107" s="167"/>
      <c r="AC107" s="166">
        <f>AC104*2.5%</f>
        <v>670.78720137500011</v>
      </c>
      <c r="AD107" s="167"/>
      <c r="AE107" s="166">
        <f>AE104*2.5%</f>
        <v>121.24194949999999</v>
      </c>
      <c r="AF107" s="167"/>
      <c r="AG107" s="166">
        <f>AG104*2.5%</f>
        <v>249.30746050000005</v>
      </c>
      <c r="AH107" s="167"/>
      <c r="AI107" s="166">
        <f>AI104*2.5%</f>
        <v>17.292921750000001</v>
      </c>
      <c r="AJ107" s="167"/>
      <c r="AK107" s="166">
        <f>AK104*2.5%</f>
        <v>3681.7677218750005</v>
      </c>
      <c r="AL107" s="166"/>
      <c r="AM107" s="166">
        <f>AM104*2.5%</f>
        <v>0</v>
      </c>
      <c r="AN107" s="166"/>
      <c r="AO107" s="166">
        <f>AO104*2.5%</f>
        <v>19.90909371314563</v>
      </c>
      <c r="AP107" s="166">
        <f t="shared" ref="AP107:BB107" si="97">AP104*2.5%</f>
        <v>1108.5959247766739</v>
      </c>
      <c r="AQ107" s="166">
        <f t="shared" si="97"/>
        <v>181.62231297024459</v>
      </c>
      <c r="AR107" s="166">
        <f t="shared" si="97"/>
        <v>737.79247927940969</v>
      </c>
      <c r="AS107" s="166">
        <f t="shared" si="97"/>
        <v>19.90909371314563</v>
      </c>
      <c r="AT107" s="166">
        <f t="shared" si="97"/>
        <v>409.63131642590764</v>
      </c>
      <c r="AU107" s="166">
        <f t="shared" si="97"/>
        <v>149.51087149742912</v>
      </c>
      <c r="AV107" s="166">
        <f t="shared" si="97"/>
        <v>629.64114439896696</v>
      </c>
      <c r="AW107" s="166">
        <f t="shared" si="97"/>
        <v>28.514960027860184</v>
      </c>
      <c r="AX107" s="166">
        <f t="shared" si="97"/>
        <v>239.16601608953002</v>
      </c>
      <c r="AY107" s="166">
        <f t="shared" si="97"/>
        <v>24.918478582904857</v>
      </c>
      <c r="AZ107" s="166">
        <f t="shared" si="97"/>
        <v>68.333147454151458</v>
      </c>
      <c r="BA107" s="166">
        <f t="shared" si="97"/>
        <v>34.937248322423294</v>
      </c>
      <c r="BB107" s="166">
        <f t="shared" si="97"/>
        <v>29.28563462320799</v>
      </c>
      <c r="BC107" s="166"/>
      <c r="BD107" s="166">
        <f t="shared" ref="BD107:BQ107" si="98">BD104*2.5%</f>
        <v>78.220388338145625</v>
      </c>
      <c r="BE107" s="166">
        <f t="shared" si="98"/>
        <v>3658.3584821516752</v>
      </c>
      <c r="BF107" s="166">
        <f t="shared" si="98"/>
        <v>946.62587159524537</v>
      </c>
      <c r="BG107" s="166">
        <f t="shared" si="98"/>
        <v>2743.6211051544096</v>
      </c>
      <c r="BH107" s="166">
        <f t="shared" si="98"/>
        <v>92.588310088145633</v>
      </c>
      <c r="BI107" s="166">
        <f t="shared" si="98"/>
        <v>1505.7149948009078</v>
      </c>
      <c r="BJ107" s="166">
        <f t="shared" si="98"/>
        <v>573.91360962242891</v>
      </c>
      <c r="BK107" s="166">
        <f t="shared" si="98"/>
        <v>2774.1881176489674</v>
      </c>
      <c r="BL107" s="166">
        <f t="shared" si="98"/>
        <v>106.9605664028602</v>
      </c>
      <c r="BM107" s="166">
        <f t="shared" si="98"/>
        <v>909.95321746453055</v>
      </c>
      <c r="BN107" s="166">
        <f t="shared" si="98"/>
        <v>146.16042808290493</v>
      </c>
      <c r="BO107" s="166">
        <f t="shared" si="98"/>
        <v>317.64060795415156</v>
      </c>
      <c r="BP107" s="166">
        <f t="shared" si="98"/>
        <v>52.230170072423292</v>
      </c>
      <c r="BQ107" s="168">
        <f t="shared" si="98"/>
        <v>29.28563462320799</v>
      </c>
      <c r="BR107" s="139"/>
      <c r="BS107" s="139"/>
      <c r="BT107" s="139"/>
      <c r="BU107" s="139"/>
      <c r="BV107" s="139"/>
      <c r="BW107" s="139"/>
      <c r="BX107" s="139"/>
      <c r="BY107" s="139"/>
      <c r="BZ107" s="139"/>
      <c r="CA107" s="139"/>
    </row>
    <row r="108" spans="1:79" s="158" customFormat="1" ht="12" customHeight="1" x14ac:dyDescent="0.35">
      <c r="A108" s="138"/>
      <c r="B108" s="139"/>
      <c r="C108" s="149" t="s">
        <v>345</v>
      </c>
      <c r="D108" s="169"/>
      <c r="E108" s="170"/>
      <c r="F108" s="153">
        <f>F107*F105/F104</f>
        <v>13935.461504000001</v>
      </c>
      <c r="G108" s="154"/>
      <c r="H108" s="154"/>
      <c r="I108" s="171"/>
      <c r="J108" s="151"/>
      <c r="K108" s="155">
        <f>IFERROR(K107*K105/K104,0)</f>
        <v>58.311294625000016</v>
      </c>
      <c r="L108" s="172"/>
      <c r="M108" s="155">
        <f>IFERROR(M107*M105/M104,0)</f>
        <v>2549.7625573750006</v>
      </c>
      <c r="N108" s="172"/>
      <c r="O108" s="155">
        <f>IFERROR(O107*O105/O104,0)</f>
        <v>765.00355862500021</v>
      </c>
      <c r="P108" s="172"/>
      <c r="Q108" s="155">
        <f>IFERROR(Q107*Q105/Q104,0)</f>
        <v>2005.8286258750004</v>
      </c>
      <c r="R108" s="172"/>
      <c r="S108" s="155">
        <f>IFERROR(S107*S105/S104,0)</f>
        <v>72.67921637500001</v>
      </c>
      <c r="T108" s="172"/>
      <c r="U108" s="155">
        <f>IFERROR(U107*U105/U104,0)</f>
        <v>1096.0836783750003</v>
      </c>
      <c r="V108" s="172"/>
      <c r="W108" s="155">
        <f>IFERROR(W107*W105/W104,0)</f>
        <v>424.40273812500004</v>
      </c>
      <c r="X108" s="172"/>
      <c r="Y108" s="155">
        <f>IFERROR(Y107*Y105/Y104,0)</f>
        <v>2144.5469732500001</v>
      </c>
      <c r="Z108" s="172"/>
      <c r="AA108" s="155">
        <f>IFERROR(AA107*AA105/AA104,0)</f>
        <v>78.445606375000011</v>
      </c>
      <c r="AB108" s="172"/>
      <c r="AC108" s="155">
        <f>IFERROR(AC107*AC105/AC104,0)</f>
        <v>670.78720137500011</v>
      </c>
      <c r="AD108" s="172"/>
      <c r="AE108" s="155">
        <f>IFERROR(AE107*AE105/AE104,0)</f>
        <v>121.24194949999998</v>
      </c>
      <c r="AF108" s="172"/>
      <c r="AG108" s="155">
        <f>IFERROR(AG107*AG105/AG104,0)</f>
        <v>249.30746050000005</v>
      </c>
      <c r="AH108" s="172"/>
      <c r="AI108" s="155">
        <f>IFERROR(AI107*AI105/AI104,0)</f>
        <v>17.292921750000001</v>
      </c>
      <c r="AJ108" s="172"/>
      <c r="AK108" s="155">
        <f>IFERROR(AK107*AK105/AK104,0)</f>
        <v>3681.7677218750005</v>
      </c>
      <c r="AL108" s="155"/>
      <c r="AM108" s="155">
        <f>IFERROR(AM107*AM105/AM104,0)</f>
        <v>0</v>
      </c>
      <c r="AN108" s="155"/>
      <c r="AO108" s="155">
        <f>IFERROR(AO107*AO105/AO104,0)</f>
        <v>19.90909371314563</v>
      </c>
      <c r="AP108" s="155">
        <f t="shared" ref="AP108:BB108" si="99">IFERROR(AP107*AP105/AP104,0)</f>
        <v>1108.5959247766739</v>
      </c>
      <c r="AQ108" s="155">
        <f t="shared" si="99"/>
        <v>181.62231297024459</v>
      </c>
      <c r="AR108" s="155">
        <f t="shared" si="99"/>
        <v>737.79247927940969</v>
      </c>
      <c r="AS108" s="155">
        <f t="shared" si="99"/>
        <v>19.90909371314563</v>
      </c>
      <c r="AT108" s="155">
        <f t="shared" si="99"/>
        <v>409.63131642590764</v>
      </c>
      <c r="AU108" s="155">
        <f t="shared" si="99"/>
        <v>149.51087149742912</v>
      </c>
      <c r="AV108" s="155">
        <f t="shared" si="99"/>
        <v>629.64114439896696</v>
      </c>
      <c r="AW108" s="155">
        <f t="shared" si="99"/>
        <v>28.514960027860184</v>
      </c>
      <c r="AX108" s="155">
        <f t="shared" si="99"/>
        <v>239.16601608953002</v>
      </c>
      <c r="AY108" s="155">
        <f t="shared" si="99"/>
        <v>24.918478582904857</v>
      </c>
      <c r="AZ108" s="155">
        <f t="shared" si="99"/>
        <v>68.333147454151458</v>
      </c>
      <c r="BA108" s="155">
        <f t="shared" si="99"/>
        <v>34.937248322423294</v>
      </c>
      <c r="BB108" s="155">
        <f t="shared" si="99"/>
        <v>29.285634623207994</v>
      </c>
      <c r="BC108" s="155"/>
      <c r="BD108" s="155">
        <f t="shared" ref="BD108:BQ108" si="100">IFERROR(BD107*BD105/BD104,0)</f>
        <v>78.220388338145625</v>
      </c>
      <c r="BE108" s="155">
        <f t="shared" si="100"/>
        <v>3658.3584821516752</v>
      </c>
      <c r="BF108" s="155">
        <f t="shared" si="100"/>
        <v>946.62587159524548</v>
      </c>
      <c r="BG108" s="155">
        <f t="shared" si="100"/>
        <v>2743.6211051544096</v>
      </c>
      <c r="BH108" s="155">
        <f t="shared" si="100"/>
        <v>92.588310088145633</v>
      </c>
      <c r="BI108" s="155">
        <f t="shared" si="100"/>
        <v>1505.7149948009078</v>
      </c>
      <c r="BJ108" s="155">
        <f t="shared" si="100"/>
        <v>573.91360962242891</v>
      </c>
      <c r="BK108" s="155">
        <f t="shared" si="100"/>
        <v>2774.1881176489674</v>
      </c>
      <c r="BL108" s="155">
        <f t="shared" si="100"/>
        <v>106.9605664028602</v>
      </c>
      <c r="BM108" s="155">
        <f t="shared" si="100"/>
        <v>909.95321746453055</v>
      </c>
      <c r="BN108" s="155">
        <f t="shared" si="100"/>
        <v>146.16042808290493</v>
      </c>
      <c r="BO108" s="155">
        <f t="shared" si="100"/>
        <v>317.64060795415156</v>
      </c>
      <c r="BP108" s="155">
        <f t="shared" si="100"/>
        <v>52.230170072423292</v>
      </c>
      <c r="BQ108" s="157">
        <f t="shared" si="100"/>
        <v>29.285634623207994</v>
      </c>
      <c r="BR108" s="139"/>
      <c r="BS108" s="139"/>
      <c r="BT108" s="139"/>
      <c r="BU108" s="139"/>
      <c r="BV108" s="139"/>
      <c r="BW108" s="139"/>
      <c r="BX108" s="139"/>
      <c r="BY108" s="139"/>
      <c r="BZ108" s="139"/>
      <c r="CA108" s="139"/>
    </row>
    <row r="109" spans="1:79" s="158" customFormat="1" ht="12" customHeight="1" x14ac:dyDescent="0.35">
      <c r="A109" s="138"/>
      <c r="B109" s="139"/>
      <c r="C109" s="149" t="s">
        <v>346</v>
      </c>
      <c r="D109" s="169"/>
      <c r="E109" s="170"/>
      <c r="F109" s="153">
        <f>F107*F106/F104</f>
        <v>0</v>
      </c>
      <c r="G109" s="154"/>
      <c r="H109" s="154"/>
      <c r="I109" s="171"/>
      <c r="J109" s="151"/>
      <c r="K109" s="155">
        <f>IFERROR(K107*K106/K104,0)</f>
        <v>0</v>
      </c>
      <c r="L109" s="172"/>
      <c r="M109" s="155">
        <f>IFERROR(M107*M106/M104,0)</f>
        <v>0</v>
      </c>
      <c r="N109" s="172"/>
      <c r="O109" s="155">
        <f>IFERROR(O107*O106/O104,0)</f>
        <v>0</v>
      </c>
      <c r="P109" s="172"/>
      <c r="Q109" s="155">
        <f>IFERROR(Q107*Q106/Q104,0)</f>
        <v>0</v>
      </c>
      <c r="R109" s="172"/>
      <c r="S109" s="155">
        <f>IFERROR(S107*S106/S104,0)</f>
        <v>0</v>
      </c>
      <c r="T109" s="172"/>
      <c r="U109" s="155">
        <f>IFERROR(U107*U106/U104,0)</f>
        <v>0</v>
      </c>
      <c r="V109" s="172"/>
      <c r="W109" s="155">
        <f>IFERROR(W107*W106/W104,0)</f>
        <v>0</v>
      </c>
      <c r="X109" s="172"/>
      <c r="Y109" s="155">
        <f>IFERROR(Y107*Y106/Y104,0)</f>
        <v>0</v>
      </c>
      <c r="Z109" s="172"/>
      <c r="AA109" s="155">
        <f>IFERROR(AA107*AA106/AA104,0)</f>
        <v>0</v>
      </c>
      <c r="AB109" s="172"/>
      <c r="AC109" s="155">
        <f>IFERROR(AC107*AC106/AC104,0)</f>
        <v>0</v>
      </c>
      <c r="AD109" s="172"/>
      <c r="AE109" s="155">
        <f>IFERROR(AE107*AE106/AE104,0)</f>
        <v>0</v>
      </c>
      <c r="AF109" s="172"/>
      <c r="AG109" s="155">
        <f>IFERROR(AG107*AG106/AG104,0)</f>
        <v>0</v>
      </c>
      <c r="AH109" s="172"/>
      <c r="AI109" s="155">
        <f>IFERROR(AI107*AI106/AI104,0)</f>
        <v>0</v>
      </c>
      <c r="AJ109" s="172"/>
      <c r="AK109" s="155">
        <f>IFERROR(AK107*AK106/AK104,0)</f>
        <v>0</v>
      </c>
      <c r="AL109" s="155"/>
      <c r="AM109" s="155">
        <f>IFERROR(AM107*AM106/AM104,0)</f>
        <v>0</v>
      </c>
      <c r="AN109" s="155"/>
      <c r="AO109" s="155">
        <f>IFERROR(AO107*AO106/AO104,0)</f>
        <v>0</v>
      </c>
      <c r="AP109" s="155">
        <f t="shared" ref="AP109:BB109" si="101">IFERROR(AP107*AP106/AP104,0)</f>
        <v>0</v>
      </c>
      <c r="AQ109" s="155">
        <f t="shared" si="101"/>
        <v>0</v>
      </c>
      <c r="AR109" s="155">
        <f t="shared" si="101"/>
        <v>0</v>
      </c>
      <c r="AS109" s="155">
        <f t="shared" si="101"/>
        <v>0</v>
      </c>
      <c r="AT109" s="155">
        <f t="shared" si="101"/>
        <v>0</v>
      </c>
      <c r="AU109" s="155">
        <f t="shared" si="101"/>
        <v>0</v>
      </c>
      <c r="AV109" s="155">
        <f t="shared" si="101"/>
        <v>0</v>
      </c>
      <c r="AW109" s="155">
        <f t="shared" si="101"/>
        <v>0</v>
      </c>
      <c r="AX109" s="155">
        <f t="shared" si="101"/>
        <v>0</v>
      </c>
      <c r="AY109" s="155">
        <f t="shared" si="101"/>
        <v>0</v>
      </c>
      <c r="AZ109" s="155">
        <f t="shared" si="101"/>
        <v>0</v>
      </c>
      <c r="BA109" s="155">
        <f t="shared" si="101"/>
        <v>0</v>
      </c>
      <c r="BB109" s="155">
        <f t="shared" si="101"/>
        <v>0</v>
      </c>
      <c r="BC109" s="155"/>
      <c r="BD109" s="155">
        <f t="shared" ref="BD109:BQ109" si="102">IFERROR(BD107*BD106/BD104,0)</f>
        <v>0</v>
      </c>
      <c r="BE109" s="155">
        <f t="shared" si="102"/>
        <v>0</v>
      </c>
      <c r="BF109" s="155">
        <f t="shared" si="102"/>
        <v>0</v>
      </c>
      <c r="BG109" s="155">
        <f t="shared" si="102"/>
        <v>0</v>
      </c>
      <c r="BH109" s="155">
        <f t="shared" si="102"/>
        <v>0</v>
      </c>
      <c r="BI109" s="155">
        <f t="shared" si="102"/>
        <v>0</v>
      </c>
      <c r="BJ109" s="155">
        <f t="shared" si="102"/>
        <v>0</v>
      </c>
      <c r="BK109" s="155">
        <f t="shared" si="102"/>
        <v>0</v>
      </c>
      <c r="BL109" s="155">
        <f t="shared" si="102"/>
        <v>0</v>
      </c>
      <c r="BM109" s="155">
        <f t="shared" si="102"/>
        <v>0</v>
      </c>
      <c r="BN109" s="155">
        <f t="shared" si="102"/>
        <v>0</v>
      </c>
      <c r="BO109" s="155">
        <f t="shared" si="102"/>
        <v>0</v>
      </c>
      <c r="BP109" s="155">
        <f t="shared" si="102"/>
        <v>0</v>
      </c>
      <c r="BQ109" s="157">
        <f t="shared" si="102"/>
        <v>0</v>
      </c>
      <c r="BR109" s="139"/>
      <c r="BS109" s="139"/>
      <c r="BT109" s="139"/>
      <c r="BU109" s="139"/>
      <c r="BV109" s="139"/>
      <c r="BW109" s="139"/>
      <c r="BX109" s="139"/>
      <c r="BY109" s="139"/>
      <c r="BZ109" s="139"/>
      <c r="CA109" s="139"/>
    </row>
    <row r="110" spans="1:79" s="138" customFormat="1" ht="12" customHeight="1" x14ac:dyDescent="0.35">
      <c r="B110" s="139"/>
      <c r="C110" s="173" t="s">
        <v>347</v>
      </c>
      <c r="D110" s="174"/>
      <c r="E110" s="175"/>
      <c r="F110" s="176">
        <f>SUM(F105:F107)</f>
        <v>571353.92166400002</v>
      </c>
      <c r="G110" s="175"/>
      <c r="H110" s="175"/>
      <c r="I110" s="176"/>
      <c r="J110" s="175"/>
      <c r="K110" s="177">
        <f>K104+K107</f>
        <v>2390.763079625</v>
      </c>
      <c r="L110" s="178"/>
      <c r="M110" s="177">
        <f>M104+M107</f>
        <v>104540.26485237501</v>
      </c>
      <c r="N110" s="178"/>
      <c r="O110" s="177">
        <f>O104+O107</f>
        <v>31365.145903625009</v>
      </c>
      <c r="P110" s="178"/>
      <c r="Q110" s="177">
        <f>Q104+Q107</f>
        <v>82238.97366087501</v>
      </c>
      <c r="R110" s="178"/>
      <c r="S110" s="177">
        <f>S104+S107</f>
        <v>2979.8478713750005</v>
      </c>
      <c r="T110" s="178"/>
      <c r="U110" s="177">
        <f>U104+U107</f>
        <v>44939.430813375009</v>
      </c>
      <c r="V110" s="178"/>
      <c r="W110" s="177">
        <f>W104+W107</f>
        <v>17400.512263125001</v>
      </c>
      <c r="X110" s="178"/>
      <c r="Y110" s="177">
        <f>Y104+Y107</f>
        <v>87926.425903249998</v>
      </c>
      <c r="Z110" s="178"/>
      <c r="AA110" s="177">
        <f>AA104+AA107</f>
        <v>3216.2698613749999</v>
      </c>
      <c r="AB110" s="178"/>
      <c r="AC110" s="177">
        <f>AC104+AC107</f>
        <v>27502.275256375</v>
      </c>
      <c r="AD110" s="178"/>
      <c r="AE110" s="177">
        <f>AE104+AE107</f>
        <v>4970.9199294999999</v>
      </c>
      <c r="AF110" s="178"/>
      <c r="AG110" s="177">
        <f>AG104+AG107</f>
        <v>10221.605880500001</v>
      </c>
      <c r="AH110" s="178"/>
      <c r="AI110" s="177">
        <f>AI104+AI107</f>
        <v>709.00979175000009</v>
      </c>
      <c r="AJ110" s="178"/>
      <c r="AK110" s="177">
        <f>AK104+AK107</f>
        <v>150952.476596875</v>
      </c>
      <c r="AL110" s="177"/>
      <c r="AM110" s="177">
        <f>AM104+AM107</f>
        <v>0</v>
      </c>
      <c r="AN110" s="177"/>
      <c r="AO110" s="177">
        <f>AO104+AO107</f>
        <v>816.27284223897072</v>
      </c>
      <c r="AP110" s="177">
        <f t="shared" ref="AP110:BB112" si="103">AP104+AP107</f>
        <v>45452.432915843623</v>
      </c>
      <c r="AQ110" s="177">
        <f t="shared" si="103"/>
        <v>7446.5148317800285</v>
      </c>
      <c r="AR110" s="177">
        <f t="shared" si="103"/>
        <v>30249.491650455795</v>
      </c>
      <c r="AS110" s="177">
        <f t="shared" si="103"/>
        <v>816.27284223897072</v>
      </c>
      <c r="AT110" s="177">
        <f t="shared" si="103"/>
        <v>16794.883973462212</v>
      </c>
      <c r="AU110" s="177">
        <f t="shared" si="103"/>
        <v>6129.9457313945941</v>
      </c>
      <c r="AV110" s="177">
        <f t="shared" si="103"/>
        <v>25815.286920357645</v>
      </c>
      <c r="AW110" s="177">
        <f t="shared" si="103"/>
        <v>1169.1133611422674</v>
      </c>
      <c r="AX110" s="177">
        <f t="shared" si="103"/>
        <v>9805.8066596707304</v>
      </c>
      <c r="AY110" s="177">
        <f t="shared" si="103"/>
        <v>1021.6576218990991</v>
      </c>
      <c r="AZ110" s="177">
        <f t="shared" si="103"/>
        <v>2801.6590456202098</v>
      </c>
      <c r="BA110" s="177">
        <f t="shared" si="103"/>
        <v>1432.4271812193551</v>
      </c>
      <c r="BB110" s="177">
        <f t="shared" si="103"/>
        <v>1200.7110195515274</v>
      </c>
      <c r="BC110" s="177"/>
      <c r="BD110" s="177">
        <f t="shared" ref="BD110:BQ112" si="104">BD104+BD107</f>
        <v>3207.0359218639705</v>
      </c>
      <c r="BE110" s="177">
        <f t="shared" si="104"/>
        <v>149992.69776821867</v>
      </c>
      <c r="BF110" s="177">
        <f t="shared" si="104"/>
        <v>38811.660735405057</v>
      </c>
      <c r="BG110" s="177">
        <f t="shared" si="104"/>
        <v>112488.46531133079</v>
      </c>
      <c r="BH110" s="177">
        <f t="shared" si="104"/>
        <v>3796.1207136139706</v>
      </c>
      <c r="BI110" s="177">
        <f t="shared" si="104"/>
        <v>61734.314786837218</v>
      </c>
      <c r="BJ110" s="177">
        <f t="shared" si="104"/>
        <v>23530.457994519584</v>
      </c>
      <c r="BK110" s="177">
        <f t="shared" si="104"/>
        <v>113741.71282360765</v>
      </c>
      <c r="BL110" s="177">
        <f t="shared" si="104"/>
        <v>4385.3832225172682</v>
      </c>
      <c r="BM110" s="177">
        <f t="shared" si="104"/>
        <v>37308.081916045747</v>
      </c>
      <c r="BN110" s="177">
        <f t="shared" si="104"/>
        <v>5992.577551399102</v>
      </c>
      <c r="BO110" s="177">
        <f t="shared" si="104"/>
        <v>13023.264926120213</v>
      </c>
      <c r="BP110" s="177">
        <f t="shared" si="104"/>
        <v>2141.4369729693549</v>
      </c>
      <c r="BQ110" s="179">
        <f t="shared" si="104"/>
        <v>1200.7110195515274</v>
      </c>
      <c r="BR110" s="139"/>
      <c r="BS110" s="139"/>
      <c r="BT110" s="139"/>
      <c r="BU110" s="139"/>
      <c r="BV110" s="139"/>
      <c r="BW110" s="139"/>
      <c r="BX110" s="139"/>
      <c r="BY110" s="139"/>
      <c r="BZ110" s="139"/>
      <c r="CA110" s="139"/>
    </row>
    <row r="111" spans="1:79" s="158" customFormat="1" ht="12" customHeight="1" x14ac:dyDescent="0.35">
      <c r="A111" s="138"/>
      <c r="B111" s="139"/>
      <c r="C111" s="149" t="s">
        <v>348</v>
      </c>
      <c r="D111" s="180"/>
      <c r="E111" s="151"/>
      <c r="F111" s="152">
        <f>SUMIF($G$7:$G$103,"x",$F$7:$F$103)+F108</f>
        <v>571353.92166400002</v>
      </c>
      <c r="G111" s="151"/>
      <c r="H111" s="151"/>
      <c r="I111" s="153"/>
      <c r="J111" s="151"/>
      <c r="K111" s="155">
        <f t="shared" ref="K111:K112" si="105">K105+K108</f>
        <v>2390.763079625</v>
      </c>
      <c r="L111" s="172"/>
      <c r="M111" s="155">
        <f t="shared" ref="M111:M112" si="106">M105+M108</f>
        <v>104540.26485237501</v>
      </c>
      <c r="N111" s="172"/>
      <c r="O111" s="155">
        <f t="shared" ref="O111:O112" si="107">O105+O108</f>
        <v>31365.145903625009</v>
      </c>
      <c r="P111" s="172"/>
      <c r="Q111" s="155">
        <f t="shared" ref="Q111:Q112" si="108">Q105+Q108</f>
        <v>82238.97366087501</v>
      </c>
      <c r="R111" s="172"/>
      <c r="S111" s="155">
        <f t="shared" ref="S111:S112" si="109">S105+S108</f>
        <v>2979.8478713750005</v>
      </c>
      <c r="T111" s="172"/>
      <c r="U111" s="155">
        <f t="shared" ref="U111:U112" si="110">U105+U108</f>
        <v>44939.430813375009</v>
      </c>
      <c r="V111" s="172"/>
      <c r="W111" s="155">
        <f t="shared" ref="W111:W112" si="111">W105+W108</f>
        <v>17400.512263125001</v>
      </c>
      <c r="X111" s="172"/>
      <c r="Y111" s="155">
        <f t="shared" ref="Y111:Y112" si="112">Y105+Y108</f>
        <v>87926.425903249998</v>
      </c>
      <c r="Z111" s="172"/>
      <c r="AA111" s="155">
        <f t="shared" ref="AA111:AA112" si="113">AA105+AA108</f>
        <v>3216.2698613749999</v>
      </c>
      <c r="AB111" s="172"/>
      <c r="AC111" s="155">
        <f t="shared" ref="AC111:AC112" si="114">AC105+AC108</f>
        <v>27502.275256375</v>
      </c>
      <c r="AD111" s="172"/>
      <c r="AE111" s="155">
        <f t="shared" ref="AE111:AE112" si="115">AE105+AE108</f>
        <v>4970.9199294999999</v>
      </c>
      <c r="AF111" s="172"/>
      <c r="AG111" s="155">
        <f t="shared" ref="AG111:AG112" si="116">AG105+AG108</f>
        <v>10221.605880500001</v>
      </c>
      <c r="AH111" s="172"/>
      <c r="AI111" s="155">
        <f t="shared" ref="AI111:AI112" si="117">AI105+AI108</f>
        <v>709.00979175000009</v>
      </c>
      <c r="AJ111" s="172"/>
      <c r="AK111" s="155">
        <f t="shared" ref="AK111:AK112" si="118">AK105+AK108</f>
        <v>150952.476596875</v>
      </c>
      <c r="AL111" s="155"/>
      <c r="AM111" s="155">
        <f t="shared" ref="AM111:AM112" si="119">AM105+AM108</f>
        <v>0</v>
      </c>
      <c r="AN111" s="155"/>
      <c r="AO111" s="155">
        <f t="shared" ref="AO111:BA112" si="120">AO105+AO108</f>
        <v>816.27284223897072</v>
      </c>
      <c r="AP111" s="155">
        <f t="shared" si="120"/>
        <v>45452.432915843623</v>
      </c>
      <c r="AQ111" s="155">
        <f t="shared" si="120"/>
        <v>7446.5148317800285</v>
      </c>
      <c r="AR111" s="155">
        <f t="shared" si="120"/>
        <v>30249.491650455795</v>
      </c>
      <c r="AS111" s="155">
        <f t="shared" si="120"/>
        <v>816.27284223897072</v>
      </c>
      <c r="AT111" s="155">
        <f t="shared" si="120"/>
        <v>16794.883973462212</v>
      </c>
      <c r="AU111" s="155">
        <f t="shared" si="120"/>
        <v>6129.9457313945941</v>
      </c>
      <c r="AV111" s="155">
        <f t="shared" si="120"/>
        <v>25815.286920357645</v>
      </c>
      <c r="AW111" s="155">
        <f t="shared" si="120"/>
        <v>1169.1133611422674</v>
      </c>
      <c r="AX111" s="155">
        <f t="shared" si="120"/>
        <v>9805.8066596707304</v>
      </c>
      <c r="AY111" s="155">
        <f t="shared" si="120"/>
        <v>1021.6576218990991</v>
      </c>
      <c r="AZ111" s="155">
        <f t="shared" si="120"/>
        <v>2801.6590456202098</v>
      </c>
      <c r="BA111" s="155">
        <f t="shared" si="120"/>
        <v>1432.4271812193551</v>
      </c>
      <c r="BB111" s="155">
        <f t="shared" si="103"/>
        <v>1200.7110195515274</v>
      </c>
      <c r="BC111" s="155"/>
      <c r="BD111" s="155">
        <f t="shared" si="104"/>
        <v>3207.0359218639705</v>
      </c>
      <c r="BE111" s="155">
        <f t="shared" si="104"/>
        <v>149992.69776821867</v>
      </c>
      <c r="BF111" s="155">
        <f t="shared" si="104"/>
        <v>38811.660735405057</v>
      </c>
      <c r="BG111" s="155">
        <f t="shared" si="104"/>
        <v>112488.46531133079</v>
      </c>
      <c r="BH111" s="155">
        <f t="shared" si="104"/>
        <v>3796.1207136139706</v>
      </c>
      <c r="BI111" s="155">
        <f t="shared" si="104"/>
        <v>61734.314786837218</v>
      </c>
      <c r="BJ111" s="155">
        <f t="shared" si="104"/>
        <v>23530.457994519584</v>
      </c>
      <c r="BK111" s="155">
        <f t="shared" si="104"/>
        <v>113741.71282360765</v>
      </c>
      <c r="BL111" s="155">
        <f t="shared" si="104"/>
        <v>4385.3832225172682</v>
      </c>
      <c r="BM111" s="155">
        <f t="shared" si="104"/>
        <v>37308.081916045747</v>
      </c>
      <c r="BN111" s="155">
        <f t="shared" si="104"/>
        <v>5992.577551399102</v>
      </c>
      <c r="BO111" s="155">
        <f t="shared" si="104"/>
        <v>13023.264926120213</v>
      </c>
      <c r="BP111" s="155">
        <f t="shared" si="104"/>
        <v>2141.4369729693549</v>
      </c>
      <c r="BQ111" s="157">
        <f t="shared" si="104"/>
        <v>1200.7110195515274</v>
      </c>
      <c r="BR111" s="139"/>
      <c r="BS111" s="139"/>
      <c r="BT111" s="139"/>
      <c r="BU111" s="139"/>
      <c r="BV111" s="139"/>
      <c r="BW111" s="139"/>
      <c r="BX111" s="139"/>
      <c r="BY111" s="139"/>
      <c r="BZ111" s="139"/>
      <c r="CA111" s="139"/>
    </row>
    <row r="112" spans="1:79" s="158" customFormat="1" ht="12" customHeight="1" x14ac:dyDescent="0.35">
      <c r="A112" s="138"/>
      <c r="B112" s="139"/>
      <c r="C112" s="149" t="s">
        <v>349</v>
      </c>
      <c r="D112" s="180"/>
      <c r="E112" s="151"/>
      <c r="F112" s="159">
        <f>SUMIF($H$7:$H$103,"x",$F$7:$F$103)+F109</f>
        <v>0</v>
      </c>
      <c r="G112" s="151"/>
      <c r="H112" s="151"/>
      <c r="I112" s="153"/>
      <c r="J112" s="151"/>
      <c r="K112" s="155">
        <f t="shared" si="105"/>
        <v>0</v>
      </c>
      <c r="L112" s="172"/>
      <c r="M112" s="155">
        <f t="shared" si="106"/>
        <v>0</v>
      </c>
      <c r="N112" s="172"/>
      <c r="O112" s="155">
        <f t="shared" si="107"/>
        <v>0</v>
      </c>
      <c r="P112" s="172"/>
      <c r="Q112" s="155">
        <f t="shared" si="108"/>
        <v>0</v>
      </c>
      <c r="R112" s="172"/>
      <c r="S112" s="155">
        <f t="shared" si="109"/>
        <v>0</v>
      </c>
      <c r="T112" s="172"/>
      <c r="U112" s="155">
        <f t="shared" si="110"/>
        <v>0</v>
      </c>
      <c r="V112" s="172"/>
      <c r="W112" s="155">
        <f t="shared" si="111"/>
        <v>0</v>
      </c>
      <c r="X112" s="172"/>
      <c r="Y112" s="155">
        <f t="shared" si="112"/>
        <v>0</v>
      </c>
      <c r="Z112" s="172"/>
      <c r="AA112" s="155">
        <f t="shared" si="113"/>
        <v>0</v>
      </c>
      <c r="AB112" s="172"/>
      <c r="AC112" s="155">
        <f t="shared" si="114"/>
        <v>0</v>
      </c>
      <c r="AD112" s="172"/>
      <c r="AE112" s="155">
        <f t="shared" si="115"/>
        <v>0</v>
      </c>
      <c r="AF112" s="172"/>
      <c r="AG112" s="155">
        <f t="shared" si="116"/>
        <v>0</v>
      </c>
      <c r="AH112" s="172"/>
      <c r="AI112" s="155">
        <f t="shared" si="117"/>
        <v>0</v>
      </c>
      <c r="AJ112" s="172"/>
      <c r="AK112" s="155">
        <f t="shared" si="118"/>
        <v>0</v>
      </c>
      <c r="AL112" s="155"/>
      <c r="AM112" s="155">
        <f t="shared" si="119"/>
        <v>0</v>
      </c>
      <c r="AN112" s="155"/>
      <c r="AO112" s="155">
        <f t="shared" si="120"/>
        <v>0</v>
      </c>
      <c r="AP112" s="155">
        <f t="shared" si="120"/>
        <v>0</v>
      </c>
      <c r="AQ112" s="155">
        <f t="shared" si="120"/>
        <v>0</v>
      </c>
      <c r="AR112" s="155">
        <f t="shared" si="120"/>
        <v>0</v>
      </c>
      <c r="AS112" s="155">
        <f t="shared" si="120"/>
        <v>0</v>
      </c>
      <c r="AT112" s="155">
        <f t="shared" si="120"/>
        <v>0</v>
      </c>
      <c r="AU112" s="155">
        <f t="shared" si="120"/>
        <v>0</v>
      </c>
      <c r="AV112" s="155">
        <f t="shared" si="120"/>
        <v>0</v>
      </c>
      <c r="AW112" s="155">
        <f t="shared" si="120"/>
        <v>0</v>
      </c>
      <c r="AX112" s="155">
        <f t="shared" si="120"/>
        <v>0</v>
      </c>
      <c r="AY112" s="155">
        <f t="shared" si="120"/>
        <v>0</v>
      </c>
      <c r="AZ112" s="155">
        <f t="shared" si="120"/>
        <v>0</v>
      </c>
      <c r="BA112" s="155">
        <f t="shared" si="120"/>
        <v>0</v>
      </c>
      <c r="BB112" s="155">
        <f t="shared" si="103"/>
        <v>0</v>
      </c>
      <c r="BC112" s="155"/>
      <c r="BD112" s="155">
        <f t="shared" si="104"/>
        <v>0</v>
      </c>
      <c r="BE112" s="155">
        <f t="shared" si="104"/>
        <v>0</v>
      </c>
      <c r="BF112" s="155">
        <f t="shared" si="104"/>
        <v>0</v>
      </c>
      <c r="BG112" s="155">
        <f t="shared" si="104"/>
        <v>0</v>
      </c>
      <c r="BH112" s="155">
        <f t="shared" si="104"/>
        <v>0</v>
      </c>
      <c r="BI112" s="155">
        <f t="shared" si="104"/>
        <v>0</v>
      </c>
      <c r="BJ112" s="155">
        <f t="shared" si="104"/>
        <v>0</v>
      </c>
      <c r="BK112" s="155">
        <f t="shared" si="104"/>
        <v>0</v>
      </c>
      <c r="BL112" s="155">
        <f t="shared" si="104"/>
        <v>0</v>
      </c>
      <c r="BM112" s="155">
        <f t="shared" si="104"/>
        <v>0</v>
      </c>
      <c r="BN112" s="155">
        <f t="shared" si="104"/>
        <v>0</v>
      </c>
      <c r="BO112" s="155">
        <f t="shared" si="104"/>
        <v>0</v>
      </c>
      <c r="BP112" s="155">
        <f t="shared" si="104"/>
        <v>0</v>
      </c>
      <c r="BQ112" s="157">
        <f t="shared" si="104"/>
        <v>0</v>
      </c>
      <c r="BR112" s="139"/>
      <c r="BS112" s="139"/>
      <c r="BT112" s="139"/>
      <c r="BU112" s="139"/>
      <c r="BV112" s="139"/>
      <c r="BW112" s="139"/>
      <c r="BX112" s="139"/>
      <c r="BY112" s="139"/>
      <c r="BZ112" s="139"/>
      <c r="CA112" s="139"/>
    </row>
    <row r="113" spans="1:79" s="138" customFormat="1" ht="12" customHeight="1" x14ac:dyDescent="0.35">
      <c r="B113" s="139"/>
      <c r="C113" s="160" t="s">
        <v>350</v>
      </c>
      <c r="D113" s="181"/>
      <c r="E113" s="162"/>
      <c r="F113" s="248">
        <v>1575.9233341654556</v>
      </c>
      <c r="G113" s="164"/>
      <c r="H113" s="164"/>
      <c r="I113" s="163"/>
      <c r="J113" s="165"/>
      <c r="K113" s="166">
        <f>$F$113*K104/$F$104</f>
        <v>6.5942652719866617</v>
      </c>
      <c r="L113" s="167"/>
      <c r="M113" s="166">
        <f>$F$113*M104/$F$104</f>
        <v>288.34569343794368</v>
      </c>
      <c r="N113" s="167"/>
      <c r="O113" s="166">
        <f>$F$113*O104/$F$104</f>
        <v>86.512165988237996</v>
      </c>
      <c r="P113" s="167"/>
      <c r="Q113" s="166">
        <f>$F$113*Q104/$F$104</f>
        <v>226.83368864002887</v>
      </c>
      <c r="R113" s="167"/>
      <c r="S113" s="166">
        <f>$F$113*S104/$F$104</f>
        <v>8.2190943558881209</v>
      </c>
      <c r="T113" s="167"/>
      <c r="U113" s="166">
        <f>$F$113*U104/$F$104</f>
        <v>123.95311374892427</v>
      </c>
      <c r="V113" s="167"/>
      <c r="W113" s="166">
        <f>$F$113*W104/$F$104</f>
        <v>47.994548146318692</v>
      </c>
      <c r="X113" s="167"/>
      <c r="Y113" s="166">
        <f>$F$113*Y104/$F$104</f>
        <v>242.5209682067933</v>
      </c>
      <c r="Z113" s="167"/>
      <c r="AA113" s="166">
        <f>$F$113*AA104/$F$104</f>
        <v>8.8711996738418826</v>
      </c>
      <c r="AB113" s="167"/>
      <c r="AC113" s="166">
        <f>$F$113*AC104/$F$104</f>
        <v>75.857495110798808</v>
      </c>
      <c r="AD113" s="167"/>
      <c r="AE113" s="166">
        <f>$F$113*AE104/$F$104</f>
        <v>13.710921395887468</v>
      </c>
      <c r="AF113" s="167"/>
      <c r="AG113" s="166">
        <f>$F$113*AG104/$F$104</f>
        <v>28.193500751353561</v>
      </c>
      <c r="AH113" s="167"/>
      <c r="AI113" s="166">
        <f>$F$113*AI104/$F$104</f>
        <v>1.9556093563101506</v>
      </c>
      <c r="AJ113" s="167"/>
      <c r="AK113" s="166">
        <f>$F$113*AK104/$F$104</f>
        <v>416.36107008114226</v>
      </c>
      <c r="AL113" s="166"/>
      <c r="AM113" s="166">
        <f>$F$113*AM104/$F$104</f>
        <v>0</v>
      </c>
      <c r="AN113" s="166"/>
      <c r="AO113" s="166">
        <f>$F$113*AO104/$F$104</f>
        <v>2.2514651083229</v>
      </c>
      <c r="AP113" s="166">
        <f t="shared" ref="AP113:BB113" si="121">$F$113*AP104/$F$104</f>
        <v>125.36808956881835</v>
      </c>
      <c r="AQ113" s="166">
        <f t="shared" si="121"/>
        <v>20.539172020442454</v>
      </c>
      <c r="AR113" s="166">
        <f t="shared" si="121"/>
        <v>83.434939240043477</v>
      </c>
      <c r="AS113" s="166">
        <f t="shared" si="121"/>
        <v>2.2514651083229</v>
      </c>
      <c r="AT113" s="166">
        <f t="shared" si="121"/>
        <v>46.324088353672728</v>
      </c>
      <c r="AU113" s="166">
        <f t="shared" si="121"/>
        <v>16.907776684437781</v>
      </c>
      <c r="AV113" s="166">
        <f t="shared" si="121"/>
        <v>71.204399748379728</v>
      </c>
      <c r="AW113" s="166">
        <f t="shared" si="121"/>
        <v>3.2246790583721534</v>
      </c>
      <c r="AX113" s="166">
        <f t="shared" si="121"/>
        <v>27.046632462562837</v>
      </c>
      <c r="AY113" s="166">
        <f t="shared" si="121"/>
        <v>2.8179627807396308</v>
      </c>
      <c r="AZ113" s="166">
        <f t="shared" si="121"/>
        <v>7.727609275017957</v>
      </c>
      <c r="BA113" s="166">
        <f t="shared" si="121"/>
        <v>3.9509581255730897</v>
      </c>
      <c r="BB113" s="166">
        <f t="shared" si="121"/>
        <v>3.3118325464362917</v>
      </c>
      <c r="BC113" s="166"/>
      <c r="BD113" s="166">
        <f t="shared" ref="BD113:BQ113" si="122">$F$113*BD104/$F$104</f>
        <v>8.8457303803095595</v>
      </c>
      <c r="BE113" s="166">
        <f t="shared" si="122"/>
        <v>413.71378300676213</v>
      </c>
      <c r="BF113" s="166">
        <f t="shared" si="122"/>
        <v>107.05133800868052</v>
      </c>
      <c r="BG113" s="166">
        <f t="shared" si="122"/>
        <v>310.2686278800723</v>
      </c>
      <c r="BH113" s="166">
        <f t="shared" si="122"/>
        <v>10.47055946421102</v>
      </c>
      <c r="BI113" s="166">
        <f t="shared" si="122"/>
        <v>170.27720210259699</v>
      </c>
      <c r="BJ113" s="166">
        <f t="shared" si="122"/>
        <v>64.902324830756456</v>
      </c>
      <c r="BK113" s="166">
        <f t="shared" si="122"/>
        <v>313.72536795517306</v>
      </c>
      <c r="BL113" s="166">
        <f t="shared" si="122"/>
        <v>12.095878732214036</v>
      </c>
      <c r="BM113" s="166">
        <f t="shared" si="122"/>
        <v>102.90412757336169</v>
      </c>
      <c r="BN113" s="166">
        <f t="shared" si="122"/>
        <v>16.528884176627109</v>
      </c>
      <c r="BO113" s="166">
        <f t="shared" si="122"/>
        <v>35.921110026371522</v>
      </c>
      <c r="BP113" s="166">
        <f t="shared" si="122"/>
        <v>5.906567481883239</v>
      </c>
      <c r="BQ113" s="168">
        <f t="shared" si="122"/>
        <v>3.3118325464362917</v>
      </c>
      <c r="BR113" s="139"/>
      <c r="BS113" s="139"/>
      <c r="BT113" s="139"/>
      <c r="BU113" s="139"/>
      <c r="BV113" s="139"/>
      <c r="BW113" s="139"/>
      <c r="BX113" s="139"/>
      <c r="BY113" s="139"/>
      <c r="BZ113" s="139"/>
      <c r="CA113" s="139"/>
    </row>
    <row r="114" spans="1:79" s="138" customFormat="1" ht="12" customHeight="1" thickBot="1" x14ac:dyDescent="0.4">
      <c r="B114" s="139"/>
      <c r="C114" s="182" t="s">
        <v>351</v>
      </c>
      <c r="D114" s="183"/>
      <c r="E114" s="184"/>
      <c r="F114" s="185">
        <v>0</v>
      </c>
      <c r="G114" s="184"/>
      <c r="H114" s="184"/>
      <c r="I114" s="185"/>
      <c r="J114" s="184"/>
      <c r="K114" s="186">
        <f>$F$114*K104/$F$104</f>
        <v>0</v>
      </c>
      <c r="L114" s="187"/>
      <c r="M114" s="186">
        <f>$F$114*M104/$F$104</f>
        <v>0</v>
      </c>
      <c r="N114" s="187"/>
      <c r="O114" s="186">
        <f>$F$114*O104/$F$104</f>
        <v>0</v>
      </c>
      <c r="P114" s="187"/>
      <c r="Q114" s="186">
        <f>$F$114*Q104/$F$104</f>
        <v>0</v>
      </c>
      <c r="R114" s="187"/>
      <c r="S114" s="186">
        <f>$F$114*S104/$F$104</f>
        <v>0</v>
      </c>
      <c r="T114" s="187"/>
      <c r="U114" s="186">
        <f>$F$114*U104/$F$104</f>
        <v>0</v>
      </c>
      <c r="V114" s="187"/>
      <c r="W114" s="186">
        <f>$F$114*W104/$F$104</f>
        <v>0</v>
      </c>
      <c r="X114" s="187"/>
      <c r="Y114" s="186">
        <f>$F$114*Y104/$F$104</f>
        <v>0</v>
      </c>
      <c r="Z114" s="187"/>
      <c r="AA114" s="186">
        <f>$F$114*AA104/$F$104</f>
        <v>0</v>
      </c>
      <c r="AB114" s="187"/>
      <c r="AC114" s="186">
        <f>$F$114*AC104/$F$104</f>
        <v>0</v>
      </c>
      <c r="AD114" s="187"/>
      <c r="AE114" s="186">
        <f>$F$114*AE104/$F$104</f>
        <v>0</v>
      </c>
      <c r="AF114" s="187"/>
      <c r="AG114" s="186">
        <f>$F$114*AG104/$F$104</f>
        <v>0</v>
      </c>
      <c r="AH114" s="187"/>
      <c r="AI114" s="186">
        <f>$F$114*AI104/$F$104</f>
        <v>0</v>
      </c>
      <c r="AJ114" s="187"/>
      <c r="AK114" s="186">
        <f>$F$114*AK104/$F$104</f>
        <v>0</v>
      </c>
      <c r="AL114" s="186"/>
      <c r="AM114" s="186">
        <f>$F$114*AM104/$F$104</f>
        <v>0</v>
      </c>
      <c r="AN114" s="186"/>
      <c r="AO114" s="186">
        <f>$F$114*AO104/$F$104</f>
        <v>0</v>
      </c>
      <c r="AP114" s="186">
        <f t="shared" ref="AP114:BB114" si="123">$F$114*AP104/$F$104</f>
        <v>0</v>
      </c>
      <c r="AQ114" s="186">
        <f t="shared" si="123"/>
        <v>0</v>
      </c>
      <c r="AR114" s="186">
        <f t="shared" si="123"/>
        <v>0</v>
      </c>
      <c r="AS114" s="186">
        <f t="shared" si="123"/>
        <v>0</v>
      </c>
      <c r="AT114" s="186">
        <f t="shared" si="123"/>
        <v>0</v>
      </c>
      <c r="AU114" s="186">
        <f t="shared" si="123"/>
        <v>0</v>
      </c>
      <c r="AV114" s="186">
        <f t="shared" si="123"/>
        <v>0</v>
      </c>
      <c r="AW114" s="186">
        <f t="shared" si="123"/>
        <v>0</v>
      </c>
      <c r="AX114" s="186">
        <f t="shared" si="123"/>
        <v>0</v>
      </c>
      <c r="AY114" s="186">
        <f t="shared" si="123"/>
        <v>0</v>
      </c>
      <c r="AZ114" s="186">
        <f t="shared" si="123"/>
        <v>0</v>
      </c>
      <c r="BA114" s="186">
        <f t="shared" si="123"/>
        <v>0</v>
      </c>
      <c r="BB114" s="186">
        <f t="shared" si="123"/>
        <v>0</v>
      </c>
      <c r="BC114" s="186"/>
      <c r="BD114" s="186">
        <f t="shared" ref="BD114:BQ114" si="124">$F$114*BD104/$F$104</f>
        <v>0</v>
      </c>
      <c r="BE114" s="186">
        <f t="shared" si="124"/>
        <v>0</v>
      </c>
      <c r="BF114" s="186">
        <f t="shared" si="124"/>
        <v>0</v>
      </c>
      <c r="BG114" s="186">
        <f t="shared" si="124"/>
        <v>0</v>
      </c>
      <c r="BH114" s="186">
        <f t="shared" si="124"/>
        <v>0</v>
      </c>
      <c r="BI114" s="186">
        <f t="shared" si="124"/>
        <v>0</v>
      </c>
      <c r="BJ114" s="186">
        <f t="shared" si="124"/>
        <v>0</v>
      </c>
      <c r="BK114" s="186">
        <f t="shared" si="124"/>
        <v>0</v>
      </c>
      <c r="BL114" s="186">
        <f t="shared" si="124"/>
        <v>0</v>
      </c>
      <c r="BM114" s="186">
        <f t="shared" si="124"/>
        <v>0</v>
      </c>
      <c r="BN114" s="186">
        <f t="shared" si="124"/>
        <v>0</v>
      </c>
      <c r="BO114" s="186">
        <f t="shared" si="124"/>
        <v>0</v>
      </c>
      <c r="BP114" s="186">
        <f t="shared" si="124"/>
        <v>0</v>
      </c>
      <c r="BQ114" s="188">
        <f t="shared" si="124"/>
        <v>0</v>
      </c>
      <c r="BR114" s="139"/>
      <c r="BS114" s="139"/>
      <c r="BT114" s="83"/>
      <c r="BU114" s="83"/>
      <c r="BV114" s="83"/>
      <c r="BW114" s="83"/>
      <c r="BX114" s="83"/>
      <c r="BY114" s="83"/>
      <c r="BZ114" s="83"/>
      <c r="CA114" s="139"/>
    </row>
    <row r="115" spans="1:79" ht="12" customHeight="1" x14ac:dyDescent="0.35">
      <c r="A115" s="78"/>
      <c r="B115" s="86"/>
      <c r="C115" s="189" t="s">
        <v>352</v>
      </c>
      <c r="D115" s="190">
        <v>0.22</v>
      </c>
      <c r="E115" s="191"/>
      <c r="F115" s="192">
        <f>F110*D115</f>
        <v>125697.86276608001</v>
      </c>
      <c r="G115" s="193"/>
      <c r="H115" s="193"/>
      <c r="I115" s="83"/>
      <c r="J115" s="193"/>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c r="BO115" s="83"/>
      <c r="BP115" s="83"/>
      <c r="BQ115" s="83"/>
      <c r="BR115" s="83"/>
      <c r="BS115" s="83"/>
      <c r="CA115" s="83"/>
    </row>
    <row r="116" spans="1:79" ht="15" thickBot="1" x14ac:dyDescent="0.4">
      <c r="C116" s="194" t="s">
        <v>353</v>
      </c>
      <c r="D116" s="195"/>
      <c r="E116" s="196"/>
      <c r="F116" s="197">
        <f>SUM(F110,F115)</f>
        <v>697051.78443008009</v>
      </c>
      <c r="G116" s="198"/>
      <c r="H116" s="198"/>
      <c r="J116" s="19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row>
    <row r="117" spans="1:79" x14ac:dyDescent="0.35">
      <c r="E117" s="198"/>
      <c r="G117" s="198"/>
      <c r="H117" s="198"/>
      <c r="J117" s="19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row>
    <row r="118" spans="1:79" x14ac:dyDescent="0.35">
      <c r="E118" s="198"/>
      <c r="G118" s="198"/>
      <c r="H118" s="198"/>
      <c r="J118" s="19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M118" s="78"/>
    </row>
    <row r="119" spans="1:79" x14ac:dyDescent="0.35">
      <c r="E119" s="198"/>
      <c r="F119" s="138"/>
      <c r="G119" s="198"/>
      <c r="H119" s="198"/>
      <c r="J119" s="19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row>
    <row r="120" spans="1:79" x14ac:dyDescent="0.35">
      <c r="E120" s="198"/>
      <c r="G120" s="198"/>
      <c r="H120" s="198"/>
      <c r="J120" s="19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row>
    <row r="121" spans="1:79" x14ac:dyDescent="0.35">
      <c r="E121" s="198"/>
      <c r="G121" s="198"/>
      <c r="H121" s="198"/>
      <c r="J121" s="19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row>
    <row r="122" spans="1:79" x14ac:dyDescent="0.35">
      <c r="E122" s="198"/>
      <c r="G122" s="198"/>
      <c r="H122" s="198"/>
      <c r="J122" s="19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row>
    <row r="123" spans="1:79" x14ac:dyDescent="0.35">
      <c r="E123" s="198"/>
      <c r="G123" s="198"/>
      <c r="H123" s="198"/>
      <c r="J123" s="19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row>
    <row r="124" spans="1:79" x14ac:dyDescent="0.35">
      <c r="E124" s="198"/>
      <c r="G124" s="198"/>
      <c r="H124" s="198"/>
      <c r="J124" s="198"/>
    </row>
    <row r="146" spans="10:10" x14ac:dyDescent="0.35">
      <c r="J146" s="199"/>
    </row>
  </sheetData>
  <mergeCells count="5">
    <mergeCell ref="C4:H4"/>
    <mergeCell ref="J4:AM4"/>
    <mergeCell ref="AO4:BA4"/>
    <mergeCell ref="BD4:BP4"/>
    <mergeCell ref="AO5:AS5"/>
  </mergeCells>
  <conditionalFormatting sqref="D6">
    <cfRule type="expression" dxfId="5" priority="3">
      <formula>AND($AT6&lt;&gt;"",$BC6="")</formula>
    </cfRule>
    <cfRule type="expression" dxfId="4" priority="4">
      <formula>$AT6&lt;&gt;""</formula>
    </cfRule>
  </conditionalFormatting>
  <conditionalFormatting sqref="BU7:BZ19">
    <cfRule type="expression" dxfId="3" priority="1">
      <formula>AND($DP12&lt;&gt;"",$DY12="")</formula>
    </cfRule>
    <cfRule type="expression" dxfId="2" priority="2">
      <formula>$DP12&lt;&gt;""</formula>
    </cfRule>
  </conditionalFormatting>
  <conditionalFormatting sqref="BU20:BZ22">
    <cfRule type="expression" dxfId="1" priority="5">
      <formula>AND($DP26&lt;&gt;"",$DY26="")</formula>
    </cfRule>
    <cfRule type="expression" dxfId="0" priority="6">
      <formula>$DP26&lt;&gt;""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65e48b5-f38d-431e-9b4f-47403bf4583f">5F25KTUSNP4X-205032580-161930</_dlc_DocId>
    <TaxCatchAll xmlns="d65e48b5-f38d-431e-9b4f-47403bf4583f" xsi:nil="true"/>
    <lcf76f155ced4ddcb4097134ff3c332f xmlns="a4634551-c501-4e5e-ac96-dde1e0c9b252">
      <Terms xmlns="http://schemas.microsoft.com/office/infopath/2007/PartnerControls"/>
    </lcf76f155ced4ddcb4097134ff3c332f>
    <_dlc_DocIdUrl xmlns="d65e48b5-f38d-431e-9b4f-47403bf4583f">
      <Url>https://rkas.sharepoint.com/Kliendisuhted/_layouts/15/DocIdRedir.aspx?ID=5F25KTUSNP4X-205032580-161930</Url>
      <Description>5F25KTUSNP4X-205032580-161930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FC129C0-7CE3-43FE-BADA-867F3C171C99}"/>
</file>

<file path=customXml/itemProps2.xml><?xml version="1.0" encoding="utf-8"?>
<ds:datastoreItem xmlns:ds="http://schemas.openxmlformats.org/officeDocument/2006/customXml" ds:itemID="{E91CC542-EF13-4264-B7E3-346B1CCF36BB}">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5B349203-7AD2-4287-B204-52381AFDFF57}">
  <ds:schemaRefs>
    <ds:schemaRef ds:uri="http://schemas.microsoft.com/sharepoint/v3/contenttype/forms"/>
  </ds:schemaRefs>
</ds:datastoreItem>
</file>

<file path=customXml/itemProps4.xml><?xml version="1.0" encoding="utf-8"?>
<ds:datastoreItem xmlns:ds="http://schemas.openxmlformats.org/officeDocument/2006/customXml" ds:itemID="{46C3B2BD-8136-4DAF-8AA7-56FC40B4F86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6.1 Lisa 1 Parendustööd</vt:lpstr>
      <vt:lpstr>Lisa 6.1. Lisa 2 Sisustus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 Telk</dc:creator>
  <cp:keywords/>
  <dc:description/>
  <cp:lastModifiedBy>Kerli Kikojan</cp:lastModifiedBy>
  <cp:revision/>
  <dcterms:created xsi:type="dcterms:W3CDTF">2024-10-19T21:33:36Z</dcterms:created>
  <dcterms:modified xsi:type="dcterms:W3CDTF">2024-11-29T10:10:34Z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_dlc_DocIdItemGuid">
    <vt:lpwstr>724f7d4a-051b-4f60-869a-964ee2a5f086</vt:lpwstr>
  </property>
  <property fmtid="{D5CDD505-2E9C-101B-9397-08002B2CF9AE}" pid="4" name="MediaServiceImageTags">
    <vt:lpwstr/>
  </property>
</Properties>
</file>